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K:\Shashank\FY 2026-27\170th\Website\"/>
    </mc:Choice>
  </mc:AlternateContent>
  <xr:revisionPtr revIDLastSave="0" documentId="13_ncr:1_{93BF803E-F661-4265-9F90-4164E8F7ED3D}" xr6:coauthVersionLast="47" xr6:coauthVersionMax="47" xr10:uidLastSave="{00000000-0000-0000-0000-000000000000}"/>
  <bookViews>
    <workbookView xWindow="-120" yWindow="-120" windowWidth="29040" windowHeight="15720" tabRatio="846" firstSheet="4" activeTab="18" xr2:uid="{00000000-000D-0000-FFFF-FFFF00000000}"/>
  </bookViews>
  <sheets>
    <sheet name="Annex 21" sheetId="1" r:id="rId1"/>
    <sheet name="Annex 22" sheetId="2" r:id="rId2"/>
    <sheet name="Annex 22A" sheetId="3" r:id="rId3"/>
    <sheet name="Annex 23" sheetId="4" r:id="rId4"/>
    <sheet name="Annex 23A" sheetId="5" r:id="rId5"/>
    <sheet name="Annex 24" sheetId="6" r:id="rId6"/>
    <sheet name="Annex 25" sheetId="7" r:id="rId7"/>
    <sheet name="Annex 25A" sheetId="19" r:id="rId8"/>
    <sheet name="Annex 26" sheetId="8" r:id="rId9"/>
    <sheet name="Annex 27" sheetId="10" r:id="rId10"/>
    <sheet name="Annex 28" sheetId="11" r:id="rId11"/>
    <sheet name="Annex 29" sheetId="12" r:id="rId12"/>
    <sheet name="Annex 29A" sheetId="13" r:id="rId13"/>
    <sheet name="Annex 30" sheetId="14" r:id="rId14"/>
    <sheet name="Annex 31" sheetId="15" r:id="rId15"/>
    <sheet name="Annex 32" sheetId="16" r:id="rId16"/>
    <sheet name="Annex 32A" sheetId="17" r:id="rId17"/>
    <sheet name="Annex 33" sheetId="18" r:id="rId18"/>
    <sheet name="Annex 34" sheetId="20" r:id="rId19"/>
    <sheet name="Annex 34A" sheetId="21" r:id="rId20"/>
  </sheets>
  <externalReferences>
    <externalReference r:id="rId21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5" i="21" l="1"/>
  <c r="G45" i="21" s="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5" i="21"/>
  <c r="G24" i="21"/>
  <c r="G23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10" i="21"/>
  <c r="G9" i="21"/>
  <c r="G8" i="21"/>
  <c r="G7" i="21"/>
  <c r="G6" i="21"/>
  <c r="G5" i="21"/>
  <c r="G4" i="21"/>
  <c r="C45" i="20"/>
  <c r="G45" i="20" s="1"/>
  <c r="G43" i="20"/>
  <c r="G42" i="20"/>
  <c r="G40" i="20"/>
  <c r="G39" i="20"/>
  <c r="G38" i="20"/>
  <c r="G37" i="20"/>
  <c r="G36" i="20"/>
  <c r="G35" i="20"/>
  <c r="G34" i="20"/>
  <c r="G33" i="20"/>
  <c r="G32" i="20"/>
  <c r="G31" i="20"/>
  <c r="G30" i="20"/>
  <c r="G29" i="20"/>
  <c r="G28" i="20"/>
  <c r="G27" i="20"/>
  <c r="G26" i="20"/>
  <c r="G25" i="20"/>
  <c r="G24" i="20"/>
  <c r="G23" i="20"/>
  <c r="G22" i="20"/>
  <c r="G21" i="20"/>
  <c r="G20" i="20"/>
  <c r="G19" i="20"/>
  <c r="G18" i="20"/>
  <c r="G17" i="20"/>
  <c r="G16" i="20"/>
  <c r="G15" i="20"/>
  <c r="G14" i="20"/>
  <c r="G13" i="20"/>
  <c r="G12" i="20"/>
  <c r="G11" i="20"/>
  <c r="G10" i="20"/>
  <c r="G9" i="20"/>
  <c r="G8" i="20"/>
  <c r="G7" i="20"/>
  <c r="G6" i="20"/>
  <c r="G5" i="20"/>
  <c r="G4" i="20"/>
  <c r="G3" i="20"/>
  <c r="J67" i="18" l="1"/>
  <c r="I67" i="18"/>
  <c r="H67" i="18"/>
  <c r="H68" i="18" s="1"/>
  <c r="G67" i="18"/>
  <c r="G68" i="18" s="1"/>
  <c r="E67" i="18"/>
  <c r="D67" i="18"/>
  <c r="C67" i="18"/>
  <c r="F66" i="18"/>
  <c r="F65" i="18"/>
  <c r="F64" i="18"/>
  <c r="F63" i="18"/>
  <c r="F62" i="18"/>
  <c r="F61" i="18"/>
  <c r="F60" i="18"/>
  <c r="F59" i="18"/>
  <c r="F58" i="18"/>
  <c r="J56" i="18"/>
  <c r="I56" i="18"/>
  <c r="H56" i="18"/>
  <c r="G56" i="18"/>
  <c r="E56" i="18"/>
  <c r="D56" i="18"/>
  <c r="C56" i="18"/>
  <c r="J52" i="18"/>
  <c r="I52" i="18"/>
  <c r="H52" i="18"/>
  <c r="G52" i="18"/>
  <c r="E52" i="18"/>
  <c r="D52" i="18"/>
  <c r="F52" i="18" s="1"/>
  <c r="C52" i="18"/>
  <c r="F51" i="18"/>
  <c r="J48" i="18"/>
  <c r="I48" i="18"/>
  <c r="H48" i="18"/>
  <c r="G48" i="18"/>
  <c r="E48" i="18"/>
  <c r="D48" i="18"/>
  <c r="F48" i="18" s="1"/>
  <c r="C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J21" i="18"/>
  <c r="J49" i="18" s="1"/>
  <c r="I21" i="18"/>
  <c r="I49" i="18" s="1"/>
  <c r="H21" i="18"/>
  <c r="H49" i="18" s="1"/>
  <c r="G21" i="18"/>
  <c r="G49" i="18" s="1"/>
  <c r="F21" i="18"/>
  <c r="E21" i="18"/>
  <c r="E49" i="18" s="1"/>
  <c r="D21" i="18"/>
  <c r="C21" i="18"/>
  <c r="C49" i="18" s="1"/>
  <c r="F20" i="18"/>
  <c r="F19" i="18"/>
  <c r="F18" i="18"/>
  <c r="F17" i="18"/>
  <c r="F16" i="18"/>
  <c r="F15" i="18"/>
  <c r="F14" i="18"/>
  <c r="F13" i="18"/>
  <c r="F12" i="18"/>
  <c r="F11" i="18"/>
  <c r="F10" i="18"/>
  <c r="F9" i="18"/>
  <c r="C68" i="18" l="1"/>
  <c r="E68" i="18"/>
  <c r="I68" i="18"/>
  <c r="J68" i="18"/>
  <c r="F67" i="18"/>
  <c r="D49" i="18"/>
  <c r="F49" i="18" s="1"/>
  <c r="D68" i="18" l="1"/>
  <c r="F68" i="18" s="1"/>
  <c r="P65" i="17" l="1"/>
  <c r="M65" i="17"/>
  <c r="J65" i="17"/>
  <c r="G65" i="17"/>
  <c r="D65" i="17"/>
  <c r="S64" i="17"/>
  <c r="T64" i="17" s="1"/>
  <c r="R64" i="17"/>
  <c r="N64" i="17"/>
  <c r="L64" i="17"/>
  <c r="K64" i="17"/>
  <c r="I64" i="17"/>
  <c r="F64" i="17"/>
  <c r="H64" i="17" s="1"/>
  <c r="C64" i="17"/>
  <c r="O64" i="17" s="1"/>
  <c r="Q64" i="17" s="1"/>
  <c r="S63" i="17"/>
  <c r="T63" i="17" s="1"/>
  <c r="R63" i="17"/>
  <c r="N63" i="17"/>
  <c r="L63" i="17"/>
  <c r="I63" i="17"/>
  <c r="K63" i="17" s="1"/>
  <c r="F63" i="17"/>
  <c r="H63" i="17" s="1"/>
  <c r="C63" i="17"/>
  <c r="E63" i="17" s="1"/>
  <c r="S62" i="17"/>
  <c r="T62" i="17" s="1"/>
  <c r="R62" i="17"/>
  <c r="N62" i="17"/>
  <c r="L62" i="17"/>
  <c r="I62" i="17"/>
  <c r="K62" i="17" s="1"/>
  <c r="F62" i="17"/>
  <c r="H62" i="17" s="1"/>
  <c r="C62" i="17"/>
  <c r="O62" i="17" s="1"/>
  <c r="Q62" i="17" s="1"/>
  <c r="S61" i="17"/>
  <c r="T61" i="17" s="1"/>
  <c r="R61" i="17"/>
  <c r="L61" i="17"/>
  <c r="N61" i="17" s="1"/>
  <c r="I61" i="17"/>
  <c r="K61" i="17" s="1"/>
  <c r="F61" i="17"/>
  <c r="H61" i="17" s="1"/>
  <c r="C61" i="17"/>
  <c r="O61" i="17" s="1"/>
  <c r="Q61" i="17" s="1"/>
  <c r="S60" i="17"/>
  <c r="R60" i="17"/>
  <c r="L60" i="17"/>
  <c r="N60" i="17" s="1"/>
  <c r="I60" i="17"/>
  <c r="K60" i="17" s="1"/>
  <c r="H60" i="17"/>
  <c r="F60" i="17"/>
  <c r="E60" i="17"/>
  <c r="C60" i="17"/>
  <c r="O60" i="17" s="1"/>
  <c r="Q60" i="17" s="1"/>
  <c r="S59" i="17"/>
  <c r="T59" i="17" s="1"/>
  <c r="R59" i="17"/>
  <c r="L59" i="17"/>
  <c r="N59" i="17" s="1"/>
  <c r="I59" i="17"/>
  <c r="K59" i="17" s="1"/>
  <c r="H59" i="17"/>
  <c r="F59" i="17"/>
  <c r="C59" i="17"/>
  <c r="O59" i="17" s="1"/>
  <c r="Q59" i="17" s="1"/>
  <c r="S58" i="17"/>
  <c r="T58" i="17" s="1"/>
  <c r="R58" i="17"/>
  <c r="L58" i="17"/>
  <c r="N58" i="17" s="1"/>
  <c r="I58" i="17"/>
  <c r="K58" i="17" s="1"/>
  <c r="F58" i="17"/>
  <c r="H58" i="17" s="1"/>
  <c r="C58" i="17"/>
  <c r="E58" i="17" s="1"/>
  <c r="S57" i="17"/>
  <c r="R57" i="17"/>
  <c r="L57" i="17"/>
  <c r="N57" i="17" s="1"/>
  <c r="I57" i="17"/>
  <c r="K57" i="17" s="1"/>
  <c r="F57" i="17"/>
  <c r="H57" i="17" s="1"/>
  <c r="C57" i="17"/>
  <c r="E57" i="17" s="1"/>
  <c r="S56" i="17"/>
  <c r="R56" i="17"/>
  <c r="R65" i="17" s="1"/>
  <c r="L56" i="17"/>
  <c r="L65" i="17" s="1"/>
  <c r="I56" i="17"/>
  <c r="K56" i="17" s="1"/>
  <c r="F56" i="17"/>
  <c r="H56" i="17" s="1"/>
  <c r="E56" i="17"/>
  <c r="C56" i="17"/>
  <c r="P54" i="17"/>
  <c r="M54" i="17"/>
  <c r="J54" i="17"/>
  <c r="G54" i="17"/>
  <c r="H54" i="17" s="1"/>
  <c r="D54" i="17"/>
  <c r="T53" i="17"/>
  <c r="S53" i="17"/>
  <c r="R53" i="17"/>
  <c r="L53" i="17"/>
  <c r="N53" i="17" s="1"/>
  <c r="I53" i="17"/>
  <c r="K53" i="17" s="1"/>
  <c r="F53" i="17"/>
  <c r="H53" i="17" s="1"/>
  <c r="E53" i="17"/>
  <c r="C53" i="17"/>
  <c r="S52" i="17"/>
  <c r="S54" i="17" s="1"/>
  <c r="R52" i="17"/>
  <c r="R54" i="17" s="1"/>
  <c r="L52" i="17"/>
  <c r="N52" i="17" s="1"/>
  <c r="I52" i="17"/>
  <c r="F52" i="17"/>
  <c r="F54" i="17" s="1"/>
  <c r="C52" i="17"/>
  <c r="C54" i="17" s="1"/>
  <c r="M50" i="17"/>
  <c r="J50" i="17"/>
  <c r="G50" i="17"/>
  <c r="D50" i="17"/>
  <c r="S49" i="17"/>
  <c r="S50" i="17" s="1"/>
  <c r="R49" i="17"/>
  <c r="R50" i="17" s="1"/>
  <c r="L49" i="17"/>
  <c r="L50" i="17" s="1"/>
  <c r="I49" i="17"/>
  <c r="K49" i="17" s="1"/>
  <c r="H49" i="17"/>
  <c r="F49" i="17"/>
  <c r="F50" i="17" s="1"/>
  <c r="C49" i="17"/>
  <c r="P46" i="17"/>
  <c r="M46" i="17"/>
  <c r="J46" i="17"/>
  <c r="G46" i="17"/>
  <c r="D46" i="17"/>
  <c r="S45" i="17"/>
  <c r="R45" i="17"/>
  <c r="T45" i="17" s="1"/>
  <c r="L45" i="17"/>
  <c r="N45" i="17" s="1"/>
  <c r="I45" i="17"/>
  <c r="F45" i="17"/>
  <c r="H45" i="17" s="1"/>
  <c r="E45" i="17"/>
  <c r="C45" i="17"/>
  <c r="S44" i="17"/>
  <c r="T44" i="17" s="1"/>
  <c r="R44" i="17"/>
  <c r="L44" i="17"/>
  <c r="N44" i="17" s="1"/>
  <c r="I44" i="17"/>
  <c r="K44" i="17" s="1"/>
  <c r="F44" i="17"/>
  <c r="H44" i="17" s="1"/>
  <c r="E44" i="17"/>
  <c r="C44" i="17"/>
  <c r="S43" i="17"/>
  <c r="T43" i="17" s="1"/>
  <c r="R43" i="17"/>
  <c r="L43" i="17"/>
  <c r="N43" i="17" s="1"/>
  <c r="I43" i="17"/>
  <c r="F43" i="17"/>
  <c r="H43" i="17" s="1"/>
  <c r="C43" i="17"/>
  <c r="O43" i="17" s="1"/>
  <c r="Q43" i="17" s="1"/>
  <c r="T42" i="17"/>
  <c r="S42" i="17"/>
  <c r="R42" i="17"/>
  <c r="L42" i="17"/>
  <c r="N42" i="17" s="1"/>
  <c r="I42" i="17"/>
  <c r="K42" i="17" s="1"/>
  <c r="F42" i="17"/>
  <c r="H42" i="17" s="1"/>
  <c r="C42" i="17"/>
  <c r="O42" i="17" s="1"/>
  <c r="Q42" i="17" s="1"/>
  <c r="S41" i="17"/>
  <c r="T41" i="17" s="1"/>
  <c r="R41" i="17"/>
  <c r="L41" i="17"/>
  <c r="N41" i="17" s="1"/>
  <c r="I41" i="17"/>
  <c r="K41" i="17" s="1"/>
  <c r="H41" i="17"/>
  <c r="F41" i="17"/>
  <c r="E41" i="17"/>
  <c r="C41" i="17"/>
  <c r="O41" i="17" s="1"/>
  <c r="Q41" i="17" s="1"/>
  <c r="S40" i="17"/>
  <c r="T40" i="17" s="1"/>
  <c r="R40" i="17"/>
  <c r="L40" i="17"/>
  <c r="N40" i="17" s="1"/>
  <c r="I40" i="17"/>
  <c r="K40" i="17" s="1"/>
  <c r="H40" i="17"/>
  <c r="F40" i="17"/>
  <c r="C40" i="17"/>
  <c r="O40" i="17" s="1"/>
  <c r="Q40" i="17" s="1"/>
  <c r="S39" i="17"/>
  <c r="T39" i="17" s="1"/>
  <c r="R39" i="17"/>
  <c r="L39" i="17"/>
  <c r="N39" i="17" s="1"/>
  <c r="I39" i="17"/>
  <c r="K39" i="17" s="1"/>
  <c r="F39" i="17"/>
  <c r="H39" i="17" s="1"/>
  <c r="C39" i="17"/>
  <c r="E39" i="17" s="1"/>
  <c r="S38" i="17"/>
  <c r="R38" i="17"/>
  <c r="L38" i="17"/>
  <c r="N38" i="17" s="1"/>
  <c r="I38" i="17"/>
  <c r="K38" i="17" s="1"/>
  <c r="F38" i="17"/>
  <c r="H38" i="17" s="1"/>
  <c r="C38" i="17"/>
  <c r="E38" i="17" s="1"/>
  <c r="S37" i="17"/>
  <c r="T37" i="17" s="1"/>
  <c r="R37" i="17"/>
  <c r="L37" i="17"/>
  <c r="N37" i="17" s="1"/>
  <c r="I37" i="17"/>
  <c r="K37" i="17" s="1"/>
  <c r="F37" i="17"/>
  <c r="H37" i="17" s="1"/>
  <c r="E37" i="17"/>
  <c r="C37" i="17"/>
  <c r="S36" i="17"/>
  <c r="T36" i="17" s="1"/>
  <c r="R36" i="17"/>
  <c r="L36" i="17"/>
  <c r="N36" i="17" s="1"/>
  <c r="I36" i="17"/>
  <c r="K36" i="17" s="1"/>
  <c r="F36" i="17"/>
  <c r="H36" i="17" s="1"/>
  <c r="C36" i="17"/>
  <c r="E36" i="17" s="1"/>
  <c r="S35" i="17"/>
  <c r="T35" i="17" s="1"/>
  <c r="R35" i="17"/>
  <c r="L35" i="17"/>
  <c r="N35" i="17" s="1"/>
  <c r="I35" i="17"/>
  <c r="K35" i="17" s="1"/>
  <c r="H35" i="17"/>
  <c r="F35" i="17"/>
  <c r="C35" i="17"/>
  <c r="S34" i="17"/>
  <c r="R34" i="17"/>
  <c r="T34" i="17" s="1"/>
  <c r="L34" i="17"/>
  <c r="N34" i="17" s="1"/>
  <c r="I34" i="17"/>
  <c r="K34" i="17" s="1"/>
  <c r="F34" i="17"/>
  <c r="H34" i="17" s="1"/>
  <c r="C34" i="17"/>
  <c r="S33" i="17"/>
  <c r="T33" i="17" s="1"/>
  <c r="R33" i="17"/>
  <c r="L33" i="17"/>
  <c r="N33" i="17" s="1"/>
  <c r="I33" i="17"/>
  <c r="K33" i="17" s="1"/>
  <c r="H33" i="17"/>
  <c r="F33" i="17"/>
  <c r="C33" i="17"/>
  <c r="S32" i="17"/>
  <c r="R32" i="17"/>
  <c r="L32" i="17"/>
  <c r="N32" i="17" s="1"/>
  <c r="I32" i="17"/>
  <c r="K32" i="17" s="1"/>
  <c r="F32" i="17"/>
  <c r="H32" i="17" s="1"/>
  <c r="C32" i="17"/>
  <c r="E32" i="17" s="1"/>
  <c r="S31" i="17"/>
  <c r="R31" i="17"/>
  <c r="L31" i="17"/>
  <c r="N31" i="17" s="1"/>
  <c r="K31" i="17"/>
  <c r="I31" i="17"/>
  <c r="F31" i="17"/>
  <c r="H31" i="17" s="1"/>
  <c r="C31" i="17"/>
  <c r="E31" i="17" s="1"/>
  <c r="S30" i="17"/>
  <c r="R30" i="17"/>
  <c r="L30" i="17"/>
  <c r="N30" i="17" s="1"/>
  <c r="K30" i="17"/>
  <c r="I30" i="17"/>
  <c r="F30" i="17"/>
  <c r="H30" i="17" s="1"/>
  <c r="C30" i="17"/>
  <c r="E30" i="17" s="1"/>
  <c r="S29" i="17"/>
  <c r="R29" i="17"/>
  <c r="L29" i="17"/>
  <c r="N29" i="17" s="1"/>
  <c r="I29" i="17"/>
  <c r="F29" i="17"/>
  <c r="H29" i="17" s="1"/>
  <c r="C29" i="17"/>
  <c r="S28" i="17"/>
  <c r="R28" i="17"/>
  <c r="L28" i="17"/>
  <c r="N28" i="17" s="1"/>
  <c r="K28" i="17"/>
  <c r="I28" i="17"/>
  <c r="F28" i="17"/>
  <c r="H28" i="17" s="1"/>
  <c r="C28" i="17"/>
  <c r="O28" i="17" s="1"/>
  <c r="Q28" i="17" s="1"/>
  <c r="S27" i="17"/>
  <c r="T27" i="17" s="1"/>
  <c r="R27" i="17"/>
  <c r="L27" i="17"/>
  <c r="N27" i="17" s="1"/>
  <c r="I27" i="17"/>
  <c r="K27" i="17" s="1"/>
  <c r="F27" i="17"/>
  <c r="H27" i="17" s="1"/>
  <c r="C27" i="17"/>
  <c r="E27" i="17" s="1"/>
  <c r="S26" i="17"/>
  <c r="R26" i="17"/>
  <c r="L26" i="17"/>
  <c r="N26" i="17" s="1"/>
  <c r="I26" i="17"/>
  <c r="F26" i="17"/>
  <c r="H26" i="17" s="1"/>
  <c r="C26" i="17"/>
  <c r="E26" i="17" s="1"/>
  <c r="S25" i="17"/>
  <c r="R25" i="17"/>
  <c r="L25" i="17"/>
  <c r="N25" i="17" s="1"/>
  <c r="I25" i="17"/>
  <c r="K25" i="17" s="1"/>
  <c r="F25" i="17"/>
  <c r="H25" i="17" s="1"/>
  <c r="C25" i="17"/>
  <c r="S24" i="17"/>
  <c r="R24" i="17"/>
  <c r="R46" i="17" s="1"/>
  <c r="L24" i="17"/>
  <c r="I24" i="17"/>
  <c r="K24" i="17" s="1"/>
  <c r="F24" i="17"/>
  <c r="C24" i="17"/>
  <c r="P22" i="17"/>
  <c r="M22" i="17"/>
  <c r="M47" i="17" s="1"/>
  <c r="J22" i="17"/>
  <c r="G22" i="17"/>
  <c r="D22" i="17"/>
  <c r="D47" i="17" s="1"/>
  <c r="S21" i="17"/>
  <c r="T21" i="17" s="1"/>
  <c r="R21" i="17"/>
  <c r="L21" i="17"/>
  <c r="N21" i="17" s="1"/>
  <c r="I21" i="17"/>
  <c r="K21" i="17" s="1"/>
  <c r="H21" i="17"/>
  <c r="F21" i="17"/>
  <c r="C21" i="17"/>
  <c r="E21" i="17" s="1"/>
  <c r="S20" i="17"/>
  <c r="R20" i="17"/>
  <c r="T20" i="17" s="1"/>
  <c r="L20" i="17"/>
  <c r="N20" i="17" s="1"/>
  <c r="I20" i="17"/>
  <c r="K20" i="17" s="1"/>
  <c r="F20" i="17"/>
  <c r="H20" i="17" s="1"/>
  <c r="C20" i="17"/>
  <c r="E20" i="17" s="1"/>
  <c r="S19" i="17"/>
  <c r="T19" i="17" s="1"/>
  <c r="R19" i="17"/>
  <c r="L19" i="17"/>
  <c r="N19" i="17" s="1"/>
  <c r="I19" i="17"/>
  <c r="K19" i="17" s="1"/>
  <c r="F19" i="17"/>
  <c r="H19" i="17" s="1"/>
  <c r="C19" i="17"/>
  <c r="S18" i="17"/>
  <c r="T18" i="17" s="1"/>
  <c r="R18" i="17"/>
  <c r="L18" i="17"/>
  <c r="N18" i="17" s="1"/>
  <c r="I18" i="17"/>
  <c r="K18" i="17" s="1"/>
  <c r="F18" i="17"/>
  <c r="H18" i="17" s="1"/>
  <c r="C18" i="17"/>
  <c r="E18" i="17" s="1"/>
  <c r="S17" i="17"/>
  <c r="T17" i="17" s="1"/>
  <c r="R17" i="17"/>
  <c r="L17" i="17"/>
  <c r="N17" i="17" s="1"/>
  <c r="I17" i="17"/>
  <c r="K17" i="17" s="1"/>
  <c r="F17" i="17"/>
  <c r="H17" i="17" s="1"/>
  <c r="C17" i="17"/>
  <c r="S16" i="17"/>
  <c r="R16" i="17"/>
  <c r="T16" i="17" s="1"/>
  <c r="L16" i="17"/>
  <c r="N16" i="17" s="1"/>
  <c r="I16" i="17"/>
  <c r="K16" i="17" s="1"/>
  <c r="F16" i="17"/>
  <c r="H16" i="17" s="1"/>
  <c r="C16" i="17"/>
  <c r="O16" i="17" s="1"/>
  <c r="Q16" i="17" s="1"/>
  <c r="S15" i="17"/>
  <c r="R15" i="17"/>
  <c r="L15" i="17"/>
  <c r="N15" i="17" s="1"/>
  <c r="K15" i="17"/>
  <c r="I15" i="17"/>
  <c r="H15" i="17"/>
  <c r="F15" i="17"/>
  <c r="C15" i="17"/>
  <c r="E15" i="17" s="1"/>
  <c r="S14" i="17"/>
  <c r="R14" i="17"/>
  <c r="L14" i="17"/>
  <c r="N14" i="17" s="1"/>
  <c r="I14" i="17"/>
  <c r="K14" i="17" s="1"/>
  <c r="H14" i="17"/>
  <c r="F14" i="17"/>
  <c r="C14" i="17"/>
  <c r="S13" i="17"/>
  <c r="T13" i="17" s="1"/>
  <c r="R13" i="17"/>
  <c r="N13" i="17"/>
  <c r="L13" i="17"/>
  <c r="I13" i="17"/>
  <c r="K13" i="17" s="1"/>
  <c r="F13" i="17"/>
  <c r="H13" i="17" s="1"/>
  <c r="C13" i="17"/>
  <c r="E13" i="17" s="1"/>
  <c r="S12" i="17"/>
  <c r="R12" i="17"/>
  <c r="T12" i="17" s="1"/>
  <c r="L12" i="17"/>
  <c r="N12" i="17" s="1"/>
  <c r="I12" i="17"/>
  <c r="K12" i="17" s="1"/>
  <c r="F12" i="17"/>
  <c r="H12" i="17" s="1"/>
  <c r="C12" i="17"/>
  <c r="E12" i="17" s="1"/>
  <c r="S11" i="17"/>
  <c r="T11" i="17" s="1"/>
  <c r="R11" i="17"/>
  <c r="N11" i="17"/>
  <c r="L11" i="17"/>
  <c r="I11" i="17"/>
  <c r="K11" i="17" s="1"/>
  <c r="F11" i="17"/>
  <c r="H11" i="17" s="1"/>
  <c r="C11" i="17"/>
  <c r="O11" i="17" s="1"/>
  <c r="Q11" i="17" s="1"/>
  <c r="S10" i="17"/>
  <c r="T10" i="17" s="1"/>
  <c r="R10" i="17"/>
  <c r="L10" i="17"/>
  <c r="I10" i="17"/>
  <c r="F10" i="17"/>
  <c r="H10" i="17" s="1"/>
  <c r="C10" i="17"/>
  <c r="E10" i="17" s="1"/>
  <c r="F64" i="16"/>
  <c r="E64" i="16"/>
  <c r="H63" i="16"/>
  <c r="G63" i="16"/>
  <c r="D63" i="16"/>
  <c r="C63" i="16"/>
  <c r="D62" i="16"/>
  <c r="H62" i="16" s="1"/>
  <c r="C62" i="16"/>
  <c r="G62" i="16" s="1"/>
  <c r="H61" i="16"/>
  <c r="G61" i="16"/>
  <c r="D61" i="16"/>
  <c r="C61" i="16"/>
  <c r="D60" i="16"/>
  <c r="H60" i="16" s="1"/>
  <c r="C60" i="16"/>
  <c r="G60" i="16" s="1"/>
  <c r="H59" i="16"/>
  <c r="G59" i="16"/>
  <c r="D59" i="16"/>
  <c r="C59" i="16"/>
  <c r="D58" i="16"/>
  <c r="H58" i="16" s="1"/>
  <c r="C58" i="16"/>
  <c r="G58" i="16" s="1"/>
  <c r="H57" i="16"/>
  <c r="G57" i="16"/>
  <c r="D57" i="16"/>
  <c r="C57" i="16"/>
  <c r="D56" i="16"/>
  <c r="H56" i="16" s="1"/>
  <c r="C56" i="16"/>
  <c r="G56" i="16" s="1"/>
  <c r="H55" i="16"/>
  <c r="G55" i="16"/>
  <c r="D55" i="16"/>
  <c r="D64" i="16" s="1"/>
  <c r="H64" i="16" s="1"/>
  <c r="C55" i="16"/>
  <c r="C64" i="16" s="1"/>
  <c r="F53" i="16"/>
  <c r="E53" i="16"/>
  <c r="H52" i="16"/>
  <c r="G52" i="16"/>
  <c r="D52" i="16"/>
  <c r="C52" i="16"/>
  <c r="D51" i="16"/>
  <c r="H51" i="16" s="1"/>
  <c r="C51" i="16"/>
  <c r="G51" i="16" s="1"/>
  <c r="F49" i="16"/>
  <c r="E49" i="16"/>
  <c r="H48" i="16"/>
  <c r="G48" i="16"/>
  <c r="D48" i="16"/>
  <c r="D49" i="16" s="1"/>
  <c r="H49" i="16" s="1"/>
  <c r="C48" i="16"/>
  <c r="C49" i="16" s="1"/>
  <c r="G49" i="16" s="1"/>
  <c r="F45" i="16"/>
  <c r="F46" i="16" s="1"/>
  <c r="E45" i="16"/>
  <c r="E46" i="16" s="1"/>
  <c r="H44" i="16"/>
  <c r="G44" i="16"/>
  <c r="D44" i="16"/>
  <c r="C44" i="16"/>
  <c r="D43" i="16"/>
  <c r="H43" i="16" s="1"/>
  <c r="C43" i="16"/>
  <c r="G43" i="16" s="1"/>
  <c r="H42" i="16"/>
  <c r="G42" i="16"/>
  <c r="D42" i="16"/>
  <c r="C42" i="16"/>
  <c r="D41" i="16"/>
  <c r="H41" i="16" s="1"/>
  <c r="C41" i="16"/>
  <c r="G41" i="16" s="1"/>
  <c r="H40" i="16"/>
  <c r="G40" i="16"/>
  <c r="D40" i="16"/>
  <c r="C40" i="16"/>
  <c r="D39" i="16"/>
  <c r="H39" i="16" s="1"/>
  <c r="C39" i="16"/>
  <c r="G39" i="16" s="1"/>
  <c r="H38" i="16"/>
  <c r="G38" i="16"/>
  <c r="D38" i="16"/>
  <c r="C38" i="16"/>
  <c r="D37" i="16"/>
  <c r="H37" i="16" s="1"/>
  <c r="C37" i="16"/>
  <c r="G37" i="16" s="1"/>
  <c r="H36" i="16"/>
  <c r="G36" i="16"/>
  <c r="D36" i="16"/>
  <c r="C36" i="16"/>
  <c r="D35" i="16"/>
  <c r="H35" i="16" s="1"/>
  <c r="C35" i="16"/>
  <c r="G35" i="16" s="1"/>
  <c r="H34" i="16"/>
  <c r="G34" i="16"/>
  <c r="D34" i="16"/>
  <c r="C34" i="16"/>
  <c r="D33" i="16"/>
  <c r="H33" i="16" s="1"/>
  <c r="C33" i="16"/>
  <c r="G33" i="16" s="1"/>
  <c r="H32" i="16"/>
  <c r="G32" i="16"/>
  <c r="D32" i="16"/>
  <c r="C32" i="16"/>
  <c r="D31" i="16"/>
  <c r="H31" i="16" s="1"/>
  <c r="C31" i="16"/>
  <c r="G31" i="16" s="1"/>
  <c r="H30" i="16"/>
  <c r="G30" i="16"/>
  <c r="D30" i="16"/>
  <c r="C30" i="16"/>
  <c r="D29" i="16"/>
  <c r="H29" i="16" s="1"/>
  <c r="C29" i="16"/>
  <c r="G29" i="16" s="1"/>
  <c r="H28" i="16"/>
  <c r="G28" i="16"/>
  <c r="D28" i="16"/>
  <c r="C28" i="16"/>
  <c r="D27" i="16"/>
  <c r="H27" i="16" s="1"/>
  <c r="C27" i="16"/>
  <c r="G27" i="16" s="1"/>
  <c r="H26" i="16"/>
  <c r="G26" i="16"/>
  <c r="D26" i="16"/>
  <c r="C26" i="16"/>
  <c r="D25" i="16"/>
  <c r="H25" i="16" s="1"/>
  <c r="C25" i="16"/>
  <c r="G25" i="16" s="1"/>
  <c r="H24" i="16"/>
  <c r="G24" i="16"/>
  <c r="D24" i="16"/>
  <c r="C24" i="16"/>
  <c r="D23" i="16"/>
  <c r="H23" i="16" s="1"/>
  <c r="C23" i="16"/>
  <c r="G23" i="16" s="1"/>
  <c r="F21" i="16"/>
  <c r="E21" i="16"/>
  <c r="D20" i="16"/>
  <c r="H20" i="16" s="1"/>
  <c r="C20" i="16"/>
  <c r="G20" i="16" s="1"/>
  <c r="H19" i="16"/>
  <c r="G19" i="16"/>
  <c r="D19" i="16"/>
  <c r="C19" i="16"/>
  <c r="D18" i="16"/>
  <c r="H18" i="16" s="1"/>
  <c r="C18" i="16"/>
  <c r="G18" i="16" s="1"/>
  <c r="H17" i="16"/>
  <c r="G17" i="16"/>
  <c r="D17" i="16"/>
  <c r="C17" i="16"/>
  <c r="D16" i="16"/>
  <c r="H16" i="16" s="1"/>
  <c r="C16" i="16"/>
  <c r="G16" i="16" s="1"/>
  <c r="H15" i="16"/>
  <c r="G15" i="16"/>
  <c r="D15" i="16"/>
  <c r="C15" i="16"/>
  <c r="D14" i="16"/>
  <c r="H14" i="16" s="1"/>
  <c r="C14" i="16"/>
  <c r="G14" i="16" s="1"/>
  <c r="H13" i="16"/>
  <c r="G13" i="16"/>
  <c r="D13" i="16"/>
  <c r="C13" i="16"/>
  <c r="D12" i="16"/>
  <c r="H12" i="16" s="1"/>
  <c r="C12" i="16"/>
  <c r="G12" i="16" s="1"/>
  <c r="H11" i="16"/>
  <c r="G11" i="16"/>
  <c r="D11" i="16"/>
  <c r="C11" i="16"/>
  <c r="D10" i="16"/>
  <c r="H10" i="16" s="1"/>
  <c r="C10" i="16"/>
  <c r="G10" i="16" s="1"/>
  <c r="H9" i="16"/>
  <c r="G9" i="16"/>
  <c r="D9" i="16"/>
  <c r="D21" i="16" s="1"/>
  <c r="H21" i="16" s="1"/>
  <c r="C9" i="16"/>
  <c r="C21" i="16" s="1"/>
  <c r="G21" i="16" s="1"/>
  <c r="K39" i="11"/>
  <c r="J39" i="11"/>
  <c r="I39" i="11"/>
  <c r="G39" i="11"/>
  <c r="F39" i="11"/>
  <c r="E39" i="11"/>
  <c r="D39" i="11"/>
  <c r="C39" i="11"/>
  <c r="H38" i="11"/>
  <c r="H37" i="11"/>
  <c r="H36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7" i="11"/>
  <c r="H16" i="11"/>
  <c r="H15" i="11"/>
  <c r="H14" i="11"/>
  <c r="H13" i="11"/>
  <c r="H12" i="11"/>
  <c r="H11" i="11"/>
  <c r="H10" i="11"/>
  <c r="H9" i="11"/>
  <c r="H8" i="11"/>
  <c r="H7" i="11"/>
  <c r="H6" i="11"/>
  <c r="H5" i="11"/>
  <c r="H4" i="11"/>
  <c r="H39" i="11" s="1"/>
  <c r="J47" i="17" l="1"/>
  <c r="T54" i="17"/>
  <c r="T14" i="17"/>
  <c r="T30" i="17"/>
  <c r="O32" i="17"/>
  <c r="Q32" i="17" s="1"/>
  <c r="E42" i="17"/>
  <c r="N49" i="17"/>
  <c r="O53" i="17"/>
  <c r="Q53" i="17" s="1"/>
  <c r="E61" i="17"/>
  <c r="E62" i="17"/>
  <c r="O45" i="17"/>
  <c r="Q45" i="17" s="1"/>
  <c r="E11" i="17"/>
  <c r="C22" i="17"/>
  <c r="O17" i="17"/>
  <c r="Q17" i="17" s="1"/>
  <c r="C46" i="17"/>
  <c r="O46" i="17" s="1"/>
  <c r="Q46" i="17" s="1"/>
  <c r="O25" i="17"/>
  <c r="Q25" i="17" s="1"/>
  <c r="S46" i="17"/>
  <c r="T26" i="17"/>
  <c r="T28" i="17"/>
  <c r="T29" i="17"/>
  <c r="T31" i="17"/>
  <c r="T32" i="17"/>
  <c r="O49" i="17"/>
  <c r="Q49" i="17" s="1"/>
  <c r="T50" i="17"/>
  <c r="E64" i="17"/>
  <c r="O15" i="17"/>
  <c r="Q15" i="17" s="1"/>
  <c r="T24" i="17"/>
  <c r="P47" i="17"/>
  <c r="I65" i="17"/>
  <c r="K65" i="17" s="1"/>
  <c r="I22" i="17"/>
  <c r="K22" i="17" s="1"/>
  <c r="E16" i="17"/>
  <c r="E17" i="17"/>
  <c r="E24" i="17"/>
  <c r="E25" i="17"/>
  <c r="T25" i="17"/>
  <c r="E28" i="17"/>
  <c r="O29" i="17"/>
  <c r="Q29" i="17" s="1"/>
  <c r="O33" i="17"/>
  <c r="Q33" i="17" s="1"/>
  <c r="E49" i="17"/>
  <c r="T49" i="17"/>
  <c r="S22" i="17"/>
  <c r="L22" i="17"/>
  <c r="N22" i="17" s="1"/>
  <c r="O19" i="17"/>
  <c r="Q19" i="17" s="1"/>
  <c r="F46" i="17"/>
  <c r="E29" i="17"/>
  <c r="E33" i="17"/>
  <c r="O34" i="17"/>
  <c r="Q34" i="17" s="1"/>
  <c r="O35" i="17"/>
  <c r="Q35" i="17" s="1"/>
  <c r="T38" i="17"/>
  <c r="P50" i="17"/>
  <c r="I54" i="17"/>
  <c r="K54" i="17" s="1"/>
  <c r="N56" i="17"/>
  <c r="T57" i="17"/>
  <c r="N10" i="17"/>
  <c r="E19" i="17"/>
  <c r="E34" i="17"/>
  <c r="E35" i="17"/>
  <c r="O44" i="17"/>
  <c r="Q44" i="17" s="1"/>
  <c r="N65" i="17"/>
  <c r="R22" i="17"/>
  <c r="T22" i="17" s="1"/>
  <c r="L46" i="17"/>
  <c r="L47" i="17" s="1"/>
  <c r="L66" i="17" s="1"/>
  <c r="O26" i="17"/>
  <c r="Q26" i="17" s="1"/>
  <c r="O37" i="17"/>
  <c r="Q37" i="17" s="1"/>
  <c r="G47" i="17"/>
  <c r="H50" i="17"/>
  <c r="O56" i="17"/>
  <c r="S65" i="17"/>
  <c r="T65" i="17" s="1"/>
  <c r="T60" i="17"/>
  <c r="G66" i="17"/>
  <c r="R47" i="17"/>
  <c r="R66" i="17" s="1"/>
  <c r="J66" i="17"/>
  <c r="M66" i="17"/>
  <c r="N50" i="17"/>
  <c r="E54" i="17"/>
  <c r="H22" i="17"/>
  <c r="C47" i="17"/>
  <c r="E47" i="17" s="1"/>
  <c r="O22" i="17"/>
  <c r="Q22" i="17" s="1"/>
  <c r="E22" i="17"/>
  <c r="S47" i="17"/>
  <c r="T46" i="17"/>
  <c r="D66" i="17"/>
  <c r="F47" i="17"/>
  <c r="H46" i="17"/>
  <c r="Q56" i="17"/>
  <c r="S66" i="17"/>
  <c r="P66" i="17"/>
  <c r="O14" i="17"/>
  <c r="Q14" i="17" s="1"/>
  <c r="O27" i="17"/>
  <c r="Q27" i="17" s="1"/>
  <c r="L54" i="17"/>
  <c r="N54" i="17" s="1"/>
  <c r="K10" i="17"/>
  <c r="E14" i="17"/>
  <c r="T15" i="17"/>
  <c r="N24" i="17"/>
  <c r="E40" i="17"/>
  <c r="I46" i="17"/>
  <c r="H52" i="17"/>
  <c r="T52" i="17"/>
  <c r="E59" i="17"/>
  <c r="F65" i="17"/>
  <c r="H65" i="17" s="1"/>
  <c r="O24" i="17"/>
  <c r="Q24" i="17" s="1"/>
  <c r="I50" i="17"/>
  <c r="K50" i="17" s="1"/>
  <c r="O13" i="17"/>
  <c r="Q13" i="17" s="1"/>
  <c r="O21" i="17"/>
  <c r="Q21" i="17" s="1"/>
  <c r="F22" i="17"/>
  <c r="O31" i="17"/>
  <c r="Q31" i="17" s="1"/>
  <c r="O39" i="17"/>
  <c r="Q39" i="17" s="1"/>
  <c r="O58" i="17"/>
  <c r="Q58" i="17" s="1"/>
  <c r="O18" i="17"/>
  <c r="Q18" i="17" s="1"/>
  <c r="O36" i="17"/>
  <c r="Q36" i="17" s="1"/>
  <c r="C50" i="17"/>
  <c r="O63" i="17"/>
  <c r="Q63" i="17" s="1"/>
  <c r="O10" i="17"/>
  <c r="Q10" i="17" s="1"/>
  <c r="H24" i="17"/>
  <c r="O52" i="17"/>
  <c r="Q52" i="17" s="1"/>
  <c r="T56" i="17"/>
  <c r="O12" i="17"/>
  <c r="Q12" i="17" s="1"/>
  <c r="O20" i="17"/>
  <c r="Q20" i="17" s="1"/>
  <c r="O30" i="17"/>
  <c r="Q30" i="17" s="1"/>
  <c r="O38" i="17"/>
  <c r="Q38" i="17" s="1"/>
  <c r="O57" i="17"/>
  <c r="Q57" i="17" s="1"/>
  <c r="C65" i="17"/>
  <c r="E52" i="17"/>
  <c r="E65" i="16"/>
  <c r="H53" i="16"/>
  <c r="F65" i="16"/>
  <c r="G64" i="16"/>
  <c r="C53" i="16"/>
  <c r="G53" i="16" s="1"/>
  <c r="D53" i="16"/>
  <c r="C45" i="16"/>
  <c r="D45" i="16"/>
  <c r="I71" i="10"/>
  <c r="H71" i="10"/>
  <c r="G71" i="10"/>
  <c r="F71" i="10"/>
  <c r="E71" i="10"/>
  <c r="D71" i="10"/>
  <c r="C71" i="10"/>
  <c r="I66" i="10"/>
  <c r="H66" i="10"/>
  <c r="G66" i="10"/>
  <c r="F66" i="10"/>
  <c r="E66" i="10"/>
  <c r="D66" i="10"/>
  <c r="C66" i="10"/>
  <c r="I55" i="10"/>
  <c r="H55" i="10"/>
  <c r="G55" i="10"/>
  <c r="F55" i="10"/>
  <c r="E55" i="10"/>
  <c r="D55" i="10"/>
  <c r="C55" i="10"/>
  <c r="I51" i="10"/>
  <c r="H51" i="10"/>
  <c r="G51" i="10"/>
  <c r="F51" i="10"/>
  <c r="E51" i="10"/>
  <c r="D51" i="10"/>
  <c r="C51" i="10"/>
  <c r="F48" i="10"/>
  <c r="F72" i="10" s="1"/>
  <c r="E48" i="10"/>
  <c r="E72" i="10" s="1"/>
  <c r="I47" i="10"/>
  <c r="H47" i="10"/>
  <c r="G47" i="10"/>
  <c r="F47" i="10"/>
  <c r="E47" i="10"/>
  <c r="D47" i="10"/>
  <c r="C46" i="10"/>
  <c r="C45" i="10"/>
  <c r="C44" i="10"/>
  <c r="C43" i="10"/>
  <c r="C42" i="10"/>
  <c r="C41" i="10"/>
  <c r="C40" i="10"/>
  <c r="C39" i="10"/>
  <c r="C38" i="10"/>
  <c r="C37" i="10"/>
  <c r="C36" i="10"/>
  <c r="C35" i="10"/>
  <c r="C34" i="10"/>
  <c r="C33" i="10"/>
  <c r="C32" i="10"/>
  <c r="C31" i="10"/>
  <c r="C30" i="10"/>
  <c r="C29" i="10"/>
  <c r="C28" i="10"/>
  <c r="C27" i="10"/>
  <c r="C26" i="10"/>
  <c r="C25" i="10"/>
  <c r="C24" i="10"/>
  <c r="C23" i="10"/>
  <c r="C22" i="10"/>
  <c r="C47" i="10" s="1"/>
  <c r="I20" i="10"/>
  <c r="I48" i="10" s="1"/>
  <c r="I72" i="10" s="1"/>
  <c r="H20" i="10"/>
  <c r="H48" i="10" s="1"/>
  <c r="H72" i="10" s="1"/>
  <c r="G20" i="10"/>
  <c r="G48" i="10" s="1"/>
  <c r="G72" i="10" s="1"/>
  <c r="F20" i="10"/>
  <c r="E20" i="10"/>
  <c r="D20" i="10"/>
  <c r="D48" i="10" s="1"/>
  <c r="D72" i="10" s="1"/>
  <c r="C19" i="10"/>
  <c r="C18" i="10"/>
  <c r="C17" i="10"/>
  <c r="C16" i="10"/>
  <c r="C15" i="10"/>
  <c r="C14" i="10"/>
  <c r="C13" i="10"/>
  <c r="C12" i="10"/>
  <c r="C11" i="10"/>
  <c r="C10" i="10"/>
  <c r="C9" i="10"/>
  <c r="C8" i="10"/>
  <c r="C20" i="10" s="1"/>
  <c r="C48" i="10" s="1"/>
  <c r="C72" i="10" s="1"/>
  <c r="T66" i="17" l="1"/>
  <c r="E46" i="17"/>
  <c r="N46" i="17"/>
  <c r="F66" i="17"/>
  <c r="H66" i="17" s="1"/>
  <c r="N47" i="17"/>
  <c r="C66" i="17"/>
  <c r="E65" i="17"/>
  <c r="O47" i="17"/>
  <c r="Q47" i="17" s="1"/>
  <c r="O65" i="17"/>
  <c r="Q65" i="17" s="1"/>
  <c r="N66" i="17"/>
  <c r="O54" i="17"/>
  <c r="Q54" i="17" s="1"/>
  <c r="E50" i="17"/>
  <c r="O50" i="17"/>
  <c r="Q50" i="17" s="1"/>
  <c r="I47" i="17"/>
  <c r="K46" i="17"/>
  <c r="T47" i="17"/>
  <c r="H47" i="17"/>
  <c r="C46" i="16"/>
  <c r="G45" i="16"/>
  <c r="D46" i="16"/>
  <c r="H45" i="16"/>
  <c r="G45" i="19"/>
  <c r="E45" i="19"/>
  <c r="F45" i="19" s="1"/>
  <c r="D45" i="19"/>
  <c r="C45" i="19"/>
  <c r="H44" i="19"/>
  <c r="H45" i="19" s="1"/>
  <c r="F44" i="19"/>
  <c r="I43" i="19"/>
  <c r="F43" i="19"/>
  <c r="I42" i="19"/>
  <c r="F42" i="19"/>
  <c r="I41" i="19"/>
  <c r="F41" i="19"/>
  <c r="I40" i="19"/>
  <c r="F40" i="19"/>
  <c r="I39" i="19"/>
  <c r="F39" i="19"/>
  <c r="I38" i="19"/>
  <c r="F38" i="19"/>
  <c r="I37" i="19"/>
  <c r="F37" i="19"/>
  <c r="I36" i="19"/>
  <c r="F36" i="19"/>
  <c r="I35" i="19"/>
  <c r="F35" i="19"/>
  <c r="I34" i="19"/>
  <c r="F34" i="19"/>
  <c r="I33" i="19"/>
  <c r="F33" i="19"/>
  <c r="I32" i="19"/>
  <c r="F32" i="19"/>
  <c r="I31" i="19"/>
  <c r="F31" i="19"/>
  <c r="I30" i="19"/>
  <c r="F30" i="19"/>
  <c r="I29" i="19"/>
  <c r="F29" i="19"/>
  <c r="I28" i="19"/>
  <c r="F28" i="19"/>
  <c r="I27" i="19"/>
  <c r="F27" i="19"/>
  <c r="I26" i="19"/>
  <c r="F26" i="19"/>
  <c r="I25" i="19"/>
  <c r="F25" i="19"/>
  <c r="I24" i="19"/>
  <c r="F24" i="19"/>
  <c r="I23" i="19"/>
  <c r="F23" i="19"/>
  <c r="I22" i="19"/>
  <c r="F22" i="19"/>
  <c r="I21" i="19"/>
  <c r="F21" i="19"/>
  <c r="I20" i="19"/>
  <c r="F20" i="19"/>
  <c r="I19" i="19"/>
  <c r="F19" i="19"/>
  <c r="I18" i="19"/>
  <c r="F18" i="19"/>
  <c r="I17" i="19"/>
  <c r="F17" i="19"/>
  <c r="I16" i="19"/>
  <c r="F16" i="19"/>
  <c r="I15" i="19"/>
  <c r="F15" i="19"/>
  <c r="I14" i="19"/>
  <c r="F14" i="19"/>
  <c r="I13" i="19"/>
  <c r="F13" i="19"/>
  <c r="I12" i="19"/>
  <c r="F12" i="19"/>
  <c r="I11" i="19"/>
  <c r="F11" i="19"/>
  <c r="I10" i="19"/>
  <c r="F10" i="19"/>
  <c r="I9" i="19"/>
  <c r="F9" i="19"/>
  <c r="I8" i="19"/>
  <c r="F8" i="19"/>
  <c r="I7" i="19"/>
  <c r="F7" i="19"/>
  <c r="I6" i="19"/>
  <c r="F6" i="19"/>
  <c r="I5" i="19"/>
  <c r="F5" i="19"/>
  <c r="I4" i="19"/>
  <c r="I45" i="19" s="1"/>
  <c r="F4" i="19"/>
  <c r="H38" i="7"/>
  <c r="G38" i="7"/>
  <c r="F38" i="7"/>
  <c r="D38" i="7"/>
  <c r="C38" i="7"/>
  <c r="I37" i="7"/>
  <c r="F37" i="7"/>
  <c r="I36" i="7"/>
  <c r="F36" i="7"/>
  <c r="I35" i="7"/>
  <c r="F35" i="7"/>
  <c r="I34" i="7"/>
  <c r="F34" i="7"/>
  <c r="I33" i="7"/>
  <c r="F33" i="7"/>
  <c r="I32" i="7"/>
  <c r="F32" i="7"/>
  <c r="I31" i="7"/>
  <c r="F31" i="7"/>
  <c r="I30" i="7"/>
  <c r="I29" i="7"/>
  <c r="I28" i="7"/>
  <c r="F28" i="7"/>
  <c r="I27" i="7"/>
  <c r="F27" i="7"/>
  <c r="I26" i="7"/>
  <c r="F26" i="7"/>
  <c r="I25" i="7"/>
  <c r="F25" i="7"/>
  <c r="I24" i="7"/>
  <c r="F24" i="7"/>
  <c r="I23" i="7"/>
  <c r="F23" i="7"/>
  <c r="I22" i="7"/>
  <c r="F22" i="7"/>
  <c r="I21" i="7"/>
  <c r="F21" i="7"/>
  <c r="I20" i="7"/>
  <c r="F20" i="7"/>
  <c r="I19" i="7"/>
  <c r="F19" i="7"/>
  <c r="I18" i="7"/>
  <c r="F18" i="7"/>
  <c r="I17" i="7"/>
  <c r="F17" i="7"/>
  <c r="I16" i="7"/>
  <c r="F16" i="7"/>
  <c r="I15" i="7"/>
  <c r="F15" i="7"/>
  <c r="I14" i="7"/>
  <c r="F14" i="7"/>
  <c r="I13" i="7"/>
  <c r="F13" i="7"/>
  <c r="I12" i="7"/>
  <c r="F12" i="7"/>
  <c r="I11" i="7"/>
  <c r="F11" i="7"/>
  <c r="I10" i="7"/>
  <c r="F10" i="7"/>
  <c r="I9" i="7"/>
  <c r="F9" i="7"/>
  <c r="I8" i="7"/>
  <c r="F8" i="7"/>
  <c r="I7" i="7"/>
  <c r="F7" i="7"/>
  <c r="I6" i="7"/>
  <c r="F6" i="7"/>
  <c r="I5" i="7"/>
  <c r="F5" i="7"/>
  <c r="I4" i="7"/>
  <c r="I38" i="7" s="1"/>
  <c r="F4" i="7"/>
  <c r="I66" i="17" l="1"/>
  <c r="K66" i="17" s="1"/>
  <c r="K47" i="17"/>
  <c r="E66" i="17"/>
  <c r="C65" i="16"/>
  <c r="G65" i="16" s="1"/>
  <c r="G46" i="16"/>
  <c r="D65" i="16"/>
  <c r="H65" i="16" s="1"/>
  <c r="H46" i="16"/>
  <c r="F71" i="6"/>
  <c r="E71" i="6"/>
  <c r="D71" i="6"/>
  <c r="C71" i="6"/>
  <c r="F66" i="6"/>
  <c r="E66" i="6"/>
  <c r="D66" i="6"/>
  <c r="C66" i="6"/>
  <c r="F55" i="6"/>
  <c r="E55" i="6"/>
  <c r="D55" i="6"/>
  <c r="C55" i="6"/>
  <c r="F51" i="6"/>
  <c r="E51" i="6"/>
  <c r="D51" i="6"/>
  <c r="C51" i="6"/>
  <c r="F47" i="6"/>
  <c r="E47" i="6"/>
  <c r="D47" i="6"/>
  <c r="C47" i="6"/>
  <c r="F20" i="6"/>
  <c r="F48" i="6" s="1"/>
  <c r="F72" i="6" s="1"/>
  <c r="E20" i="6"/>
  <c r="E48" i="6" s="1"/>
  <c r="E72" i="6" s="1"/>
  <c r="D20" i="6"/>
  <c r="D48" i="6" s="1"/>
  <c r="D72" i="6" s="1"/>
  <c r="C20" i="6"/>
  <c r="C48" i="6" s="1"/>
  <c r="C72" i="6" s="1"/>
  <c r="J45" i="5"/>
  <c r="G45" i="5"/>
  <c r="J44" i="5"/>
  <c r="G44" i="5"/>
  <c r="J43" i="5"/>
  <c r="G43" i="5"/>
  <c r="J42" i="5"/>
  <c r="G42" i="5"/>
  <c r="J41" i="5"/>
  <c r="G41" i="5"/>
  <c r="J40" i="5"/>
  <c r="G40" i="5"/>
  <c r="J39" i="5"/>
  <c r="G39" i="5"/>
  <c r="J38" i="5"/>
  <c r="G38" i="5"/>
  <c r="J37" i="5"/>
  <c r="G37" i="5"/>
  <c r="J36" i="5"/>
  <c r="G36" i="5"/>
  <c r="J35" i="5"/>
  <c r="G35" i="5"/>
  <c r="J34" i="5"/>
  <c r="G34" i="5"/>
  <c r="J33" i="5"/>
  <c r="G33" i="5"/>
  <c r="J32" i="5"/>
  <c r="G32" i="5"/>
  <c r="J31" i="5"/>
  <c r="G31" i="5"/>
  <c r="J30" i="5"/>
  <c r="G30" i="5"/>
  <c r="J29" i="5"/>
  <c r="G29" i="5"/>
  <c r="J28" i="5"/>
  <c r="G28" i="5"/>
  <c r="J27" i="5"/>
  <c r="G27" i="5"/>
  <c r="J26" i="5"/>
  <c r="G26" i="5"/>
  <c r="J25" i="5"/>
  <c r="G25" i="5"/>
  <c r="J24" i="5"/>
  <c r="G24" i="5"/>
  <c r="J23" i="5"/>
  <c r="G23" i="5"/>
  <c r="J22" i="5"/>
  <c r="G22" i="5"/>
  <c r="J21" i="5"/>
  <c r="G21" i="5"/>
  <c r="J20" i="5"/>
  <c r="G20" i="5"/>
  <c r="J19" i="5"/>
  <c r="G19" i="5"/>
  <c r="J18" i="5"/>
  <c r="G18" i="5"/>
  <c r="J17" i="5"/>
  <c r="G17" i="5"/>
  <c r="J16" i="5"/>
  <c r="G16" i="5"/>
  <c r="J15" i="5"/>
  <c r="G15" i="5"/>
  <c r="J14" i="5"/>
  <c r="G14" i="5"/>
  <c r="J13" i="5"/>
  <c r="G13" i="5"/>
  <c r="J12" i="5"/>
  <c r="G12" i="5"/>
  <c r="J11" i="5"/>
  <c r="G11" i="5"/>
  <c r="J10" i="5"/>
  <c r="G10" i="5"/>
  <c r="J9" i="5"/>
  <c r="G9" i="5"/>
  <c r="J8" i="5"/>
  <c r="G8" i="5"/>
  <c r="J7" i="5"/>
  <c r="G7" i="5"/>
  <c r="J6" i="5"/>
  <c r="G6" i="5"/>
  <c r="J5" i="5"/>
  <c r="G5" i="5"/>
  <c r="J4" i="5"/>
  <c r="G4" i="5"/>
  <c r="I39" i="4"/>
  <c r="J39" i="4" s="1"/>
  <c r="H39" i="4"/>
  <c r="F39" i="4"/>
  <c r="E39" i="4"/>
  <c r="D39" i="4"/>
  <c r="C39" i="4"/>
  <c r="G39" i="4" s="1"/>
  <c r="J38" i="4"/>
  <c r="G38" i="4"/>
  <c r="J37" i="4"/>
  <c r="J36" i="4"/>
  <c r="J35" i="4"/>
  <c r="J34" i="4"/>
  <c r="J33" i="4"/>
  <c r="J32" i="4"/>
  <c r="G32" i="4"/>
  <c r="J31" i="4"/>
  <c r="J30" i="4"/>
  <c r="G30" i="4"/>
  <c r="J29" i="4"/>
  <c r="G29" i="4"/>
  <c r="J28" i="4"/>
  <c r="G28" i="4"/>
  <c r="J27" i="4"/>
  <c r="G27" i="4"/>
  <c r="J26" i="4"/>
  <c r="J25" i="4"/>
  <c r="J24" i="4"/>
  <c r="J23" i="4"/>
  <c r="G23" i="4"/>
  <c r="J22" i="4"/>
  <c r="G22" i="4"/>
  <c r="J21" i="4"/>
  <c r="G21" i="4"/>
  <c r="J20" i="4"/>
  <c r="G20" i="4"/>
  <c r="J19" i="4"/>
  <c r="G19" i="4"/>
  <c r="J18" i="4"/>
  <c r="G18" i="4"/>
  <c r="J17" i="4"/>
  <c r="G17" i="4"/>
  <c r="J16" i="4"/>
  <c r="G16" i="4"/>
  <c r="J15" i="4"/>
  <c r="G15" i="4"/>
  <c r="J14" i="4"/>
  <c r="G14" i="4"/>
  <c r="J13" i="4"/>
  <c r="G13" i="4"/>
  <c r="J12" i="4"/>
  <c r="G12" i="4"/>
  <c r="J11" i="4"/>
  <c r="G11" i="4"/>
  <c r="J10" i="4"/>
  <c r="G10" i="4"/>
  <c r="J9" i="4"/>
  <c r="G9" i="4"/>
  <c r="J8" i="4"/>
  <c r="G8" i="4"/>
  <c r="J7" i="4"/>
  <c r="G7" i="4"/>
  <c r="J6" i="4"/>
  <c r="G6" i="4"/>
  <c r="J5" i="4"/>
  <c r="G5" i="4"/>
  <c r="J4" i="4"/>
  <c r="G4" i="4"/>
  <c r="O66" i="17" l="1"/>
  <c r="Q66" i="17" s="1"/>
  <c r="J68" i="3"/>
  <c r="I68" i="3"/>
  <c r="H68" i="3"/>
  <c r="G68" i="3"/>
  <c r="F68" i="3"/>
  <c r="E68" i="3"/>
  <c r="D68" i="3"/>
  <c r="C68" i="3"/>
  <c r="J57" i="3"/>
  <c r="I57" i="3"/>
  <c r="H57" i="3"/>
  <c r="G57" i="3"/>
  <c r="F57" i="3"/>
  <c r="E57" i="3"/>
  <c r="D57" i="3"/>
  <c r="C57" i="3"/>
  <c r="J53" i="3"/>
  <c r="I53" i="3"/>
  <c r="H53" i="3"/>
  <c r="G53" i="3"/>
  <c r="F53" i="3"/>
  <c r="E53" i="3"/>
  <c r="D53" i="3"/>
  <c r="C53" i="3"/>
  <c r="J49" i="3"/>
  <c r="I49" i="3"/>
  <c r="H49" i="3"/>
  <c r="G49" i="3"/>
  <c r="F49" i="3"/>
  <c r="E49" i="3"/>
  <c r="D49" i="3"/>
  <c r="C49" i="3"/>
  <c r="J22" i="3"/>
  <c r="J50" i="3" s="1"/>
  <c r="J69" i="3" s="1"/>
  <c r="I22" i="3"/>
  <c r="I50" i="3" s="1"/>
  <c r="I69" i="3" s="1"/>
  <c r="H22" i="3"/>
  <c r="H50" i="3" s="1"/>
  <c r="H69" i="3" s="1"/>
  <c r="G22" i="3"/>
  <c r="G50" i="3" s="1"/>
  <c r="G69" i="3" s="1"/>
  <c r="F22" i="3"/>
  <c r="F50" i="3" s="1"/>
  <c r="F69" i="3" s="1"/>
  <c r="E22" i="3"/>
  <c r="E50" i="3" s="1"/>
  <c r="E69" i="3" s="1"/>
  <c r="D22" i="3"/>
  <c r="D50" i="3" s="1"/>
  <c r="D69" i="3" s="1"/>
  <c r="C22" i="3"/>
  <c r="C50" i="3" s="1"/>
  <c r="C69" i="3" s="1"/>
  <c r="C73" i="2" l="1"/>
  <c r="D73" i="2"/>
  <c r="E73" i="2"/>
  <c r="F73" i="2"/>
  <c r="G73" i="2"/>
  <c r="H73" i="2"/>
  <c r="I73" i="2"/>
  <c r="J73" i="2"/>
  <c r="J68" i="2"/>
  <c r="I68" i="2"/>
  <c r="H68" i="2"/>
  <c r="G68" i="2"/>
  <c r="F68" i="2"/>
  <c r="E68" i="2"/>
  <c r="D68" i="2"/>
  <c r="C68" i="2"/>
  <c r="J57" i="2"/>
  <c r="I57" i="2"/>
  <c r="H57" i="2"/>
  <c r="G57" i="2"/>
  <c r="F57" i="2"/>
  <c r="E57" i="2"/>
  <c r="D57" i="2"/>
  <c r="C57" i="2"/>
  <c r="J53" i="2"/>
  <c r="I53" i="2"/>
  <c r="H53" i="2"/>
  <c r="G53" i="2"/>
  <c r="F53" i="2"/>
  <c r="E53" i="2"/>
  <c r="D53" i="2"/>
  <c r="C53" i="2"/>
  <c r="J49" i="2"/>
  <c r="I49" i="2"/>
  <c r="H49" i="2"/>
  <c r="G49" i="2"/>
  <c r="F49" i="2"/>
  <c r="E49" i="2"/>
  <c r="D49" i="2"/>
  <c r="C49" i="2"/>
  <c r="J22" i="2"/>
  <c r="J50" i="2" s="1"/>
  <c r="I22" i="2"/>
  <c r="I50" i="2" s="1"/>
  <c r="H22" i="2"/>
  <c r="H50" i="2" s="1"/>
  <c r="H74" i="2" s="1"/>
  <c r="G22" i="2"/>
  <c r="G50" i="2" s="1"/>
  <c r="G74" i="2" s="1"/>
  <c r="F22" i="2"/>
  <c r="F50" i="2" s="1"/>
  <c r="F74" i="2" s="1"/>
  <c r="E22" i="2"/>
  <c r="E50" i="2" s="1"/>
  <c r="E74" i="2" s="1"/>
  <c r="D22" i="2"/>
  <c r="D50" i="2" s="1"/>
  <c r="D74" i="2" s="1"/>
  <c r="C22" i="2"/>
  <c r="C50" i="2" s="1"/>
  <c r="C74" i="2" s="1"/>
  <c r="I74" i="2" l="1"/>
  <c r="J74" i="2"/>
  <c r="O47" i="1" l="1"/>
  <c r="N47" i="1"/>
  <c r="M47" i="1"/>
  <c r="G47" i="1"/>
  <c r="F47" i="1"/>
  <c r="E47" i="1"/>
  <c r="Q46" i="1"/>
  <c r="Q47" i="1" s="1"/>
  <c r="P46" i="1"/>
  <c r="P47" i="1" s="1"/>
  <c r="O46" i="1"/>
  <c r="N46" i="1"/>
  <c r="M46" i="1"/>
  <c r="L46" i="1"/>
  <c r="L47" i="1" s="1"/>
  <c r="K46" i="1"/>
  <c r="K47" i="1" s="1"/>
  <c r="J46" i="1"/>
  <c r="J47" i="1" s="1"/>
  <c r="I46" i="1"/>
  <c r="I47" i="1" s="1"/>
  <c r="H46" i="1"/>
  <c r="H47" i="1" s="1"/>
  <c r="G46" i="1"/>
  <c r="F46" i="1"/>
  <c r="E46" i="1"/>
  <c r="D46" i="1"/>
  <c r="D47" i="1" s="1"/>
  <c r="C46" i="1"/>
  <c r="C47" i="1" s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J73" i="3" l="1"/>
  <c r="I73" i="3"/>
  <c r="H73" i="3"/>
  <c r="H74" i="3" s="1"/>
  <c r="G73" i="3"/>
  <c r="F73" i="3"/>
  <c r="F74" i="3" s="1"/>
  <c r="E73" i="3"/>
  <c r="D73" i="3"/>
  <c r="C73" i="3"/>
  <c r="I74" i="3"/>
  <c r="G74" i="3"/>
  <c r="E74" i="3"/>
  <c r="D74" i="3"/>
  <c r="C74" i="3"/>
  <c r="J74" i="3"/>
</calcChain>
</file>

<file path=xl/sharedStrings.xml><?xml version="1.0" encoding="utf-8"?>
<sst xmlns="http://schemas.openxmlformats.org/spreadsheetml/2006/main" count="1645" uniqueCount="545">
  <si>
    <t>[Amount Rs. in Crore]</t>
  </si>
  <si>
    <t>Sr No</t>
  </si>
  <si>
    <t>Bank Name</t>
  </si>
  <si>
    <t>Shishu</t>
  </si>
  <si>
    <t>Kishor</t>
  </si>
  <si>
    <t>Tarun</t>
  </si>
  <si>
    <t>TarunPlus</t>
  </si>
  <si>
    <t>Total</t>
  </si>
  <si>
    <t>(Loans up to Rs. 50,000)</t>
  </si>
  <si>
    <t>(Loans above Rs 50,000 upto Rs 5 Lakh)</t>
  </si>
  <si>
    <t>(Loans above Rs 5 lakh upto Rs 10 Lakh)</t>
  </si>
  <si>
    <t>(Loans above Rs 10 lakh upto Rs 20 Lakh)</t>
  </si>
  <si>
    <t>No Of A/Cs</t>
  </si>
  <si>
    <t>Sanction Amt</t>
  </si>
  <si>
    <t>Disbursement Amt</t>
  </si>
  <si>
    <t>State Bank of India</t>
  </si>
  <si>
    <t>Bank of Baroda</t>
  </si>
  <si>
    <t>Bank of India</t>
  </si>
  <si>
    <t>Bank of Maharashtra</t>
  </si>
  <si>
    <t>Canara Bank</t>
  </si>
  <si>
    <t>Central Bank of India</t>
  </si>
  <si>
    <t>Indian Bank</t>
  </si>
  <si>
    <t>Indian Overseas Bank</t>
  </si>
  <si>
    <t>Punjab National Bank</t>
  </si>
  <si>
    <t>Union Bank of India</t>
  </si>
  <si>
    <t>Punjab &amp; Sind Bank</t>
  </si>
  <si>
    <t>UCO Bank</t>
  </si>
  <si>
    <t>Federal Bank</t>
  </si>
  <si>
    <t>Jammu &amp; Kashmir Bank</t>
  </si>
  <si>
    <t>Karnataka Bank</t>
  </si>
  <si>
    <t>Karur Vysya Bank</t>
  </si>
  <si>
    <t>South Indian Bank</t>
  </si>
  <si>
    <t>ICICI Bank</t>
  </si>
  <si>
    <t>Axis Bank</t>
  </si>
  <si>
    <t>IndusInd Bank</t>
  </si>
  <si>
    <t>Yes Bank</t>
  </si>
  <si>
    <t>HDFC Bank</t>
  </si>
  <si>
    <t>DCB Bank</t>
  </si>
  <si>
    <t>Kotak Mahindra Bank</t>
  </si>
  <si>
    <t>Bandhan Bank</t>
  </si>
  <si>
    <t>IDFC Bank Limited</t>
  </si>
  <si>
    <t>IDBI Bank Limited</t>
  </si>
  <si>
    <t>Regional Rural Banks</t>
  </si>
  <si>
    <t>Rajasthan Gramin Bank</t>
  </si>
  <si>
    <t>SURYODAY MICRO FINANCE LIMITED</t>
  </si>
  <si>
    <t>Utkarsh Small Finance Bank</t>
  </si>
  <si>
    <t>Ujjivan Small Finance Bank</t>
  </si>
  <si>
    <t>Jana Small Finance Bank Limited</t>
  </si>
  <si>
    <t>Equitas Small Finance Bank</t>
  </si>
  <si>
    <t>ESAF Small Finance Bank</t>
  </si>
  <si>
    <t>Grand Total</t>
  </si>
  <si>
    <t xml:space="preserve">  STATE LEVEL BANKERS' COMMITTEE RAJASTHAN</t>
  </si>
  <si>
    <t>BANKWISE CUMMULATIVE BANKLINKAGE POSITION UNDER SHG</t>
  </si>
  <si>
    <t>Amt in Rs. Lacs</t>
  </si>
  <si>
    <t>Annexure-</t>
  </si>
  <si>
    <t>Sr. No.</t>
  </si>
  <si>
    <t>Banks</t>
  </si>
  <si>
    <t>SB Account Opening Progress during the FY upto Reporting Quarter</t>
  </si>
  <si>
    <t>Outstanding SB A/C as on Current Quarter</t>
  </si>
  <si>
    <t>Total SHG</t>
  </si>
  <si>
    <t>Out of which Women</t>
  </si>
  <si>
    <t>A/C</t>
  </si>
  <si>
    <t>AMT</t>
  </si>
  <si>
    <t>NATIONALIZED BANKS</t>
  </si>
  <si>
    <t>STATE BANK OF INDIA</t>
  </si>
  <si>
    <t>BANK OF BARODA</t>
  </si>
  <si>
    <t>BANK OF INDIA</t>
  </si>
  <si>
    <t>BANK OF MAHARASHTRA</t>
  </si>
  <si>
    <t>CANARA BANK</t>
  </si>
  <si>
    <t>CENTRAL BANK OF INDIA</t>
  </si>
  <si>
    <t>INDIAN BANK</t>
  </si>
  <si>
    <t>INDIAN OVERSEAS BANK</t>
  </si>
  <si>
    <t>PUNJAB AND SIND BANK</t>
  </si>
  <si>
    <t>PUNJAB NATIONAL BANK</t>
  </si>
  <si>
    <t>UCO BANK</t>
  </si>
  <si>
    <t>UNION BANK OF INDIA</t>
  </si>
  <si>
    <t>Sub Total</t>
  </si>
  <si>
    <t>PRIVATE SECTOR BANKS</t>
  </si>
  <si>
    <t>AXIS BANK</t>
  </si>
  <si>
    <t>BANDHAN BANK</t>
  </si>
  <si>
    <t>CSB BANK LIMITED</t>
  </si>
  <si>
    <t>CITY UNION BANK</t>
  </si>
  <si>
    <t>DCB BANK</t>
  </si>
  <si>
    <t>DHANLAXMI BANK</t>
  </si>
  <si>
    <t>FEDERAL BANK</t>
  </si>
  <si>
    <t>HDFC BANK</t>
  </si>
  <si>
    <t>ICICI BANK</t>
  </si>
  <si>
    <t>IDBI BANK</t>
  </si>
  <si>
    <t>IDFC FIRST BANK</t>
  </si>
  <si>
    <t>INDUSIND BANK</t>
  </si>
  <si>
    <t>J &amp; K BANK</t>
  </si>
  <si>
    <t>KARNATAKA BANK</t>
  </si>
  <si>
    <t>KARUR VYSYA BANK</t>
  </si>
  <si>
    <t>KOTAK MAHINDRA BANK</t>
  </si>
  <si>
    <t>DBS BANK INDIA (E-LVB)</t>
  </si>
  <si>
    <t>RBL BANK</t>
  </si>
  <si>
    <t>SOUTH INDIAN BANK</t>
  </si>
  <si>
    <t>TAMILNAD MERCANTILE BANK</t>
  </si>
  <si>
    <t>YES BANK</t>
  </si>
  <si>
    <t>THE NAINITAL BANK LTD</t>
  </si>
  <si>
    <t>MUFG BANK</t>
  </si>
  <si>
    <t>STANDARD CHARTERED BANK LTD</t>
  </si>
  <si>
    <t>HSBC BANK</t>
  </si>
  <si>
    <t>Sub Total of Private Sector Banks</t>
  </si>
  <si>
    <t>Total COM. Banks.</t>
  </si>
  <si>
    <t>REGIONAL RURAL BANKS</t>
  </si>
  <si>
    <t>RAJASTHAN GRAMIN BANK</t>
  </si>
  <si>
    <t>Sub Total of RRBs</t>
  </si>
  <si>
    <t xml:space="preserve">COOPERATIVE SECTOR BANKS </t>
  </si>
  <si>
    <t>RAJASTHAN STATE COOPERATIVE BANK</t>
  </si>
  <si>
    <t>RAJASTHAN STATE LAND DEVELOPMENT BANK</t>
  </si>
  <si>
    <t xml:space="preserve">Sub Total of Co-op Sector Bank </t>
  </si>
  <si>
    <t xml:space="preserve">SMALL FINANCE BANK </t>
  </si>
  <si>
    <t>AU SMALL FIN.BANK</t>
  </si>
  <si>
    <t>EQUITAS SMALL FIN. BANK</t>
  </si>
  <si>
    <t>UJJIVAN SMALL FIN. BANK</t>
  </si>
  <si>
    <t>JANA SMALL FIN. BANK</t>
  </si>
  <si>
    <t>CAPITAL SMALL FIN. BANK</t>
  </si>
  <si>
    <t>UTKARSH SMALL FIN. BANK</t>
  </si>
  <si>
    <t>UNITY SMALL FINANCE BANK</t>
  </si>
  <si>
    <t>ESAF SMALL FIN. BANK</t>
  </si>
  <si>
    <t>SURYODAY SMALL FIN. BANK</t>
  </si>
  <si>
    <t xml:space="preserve">Sub Total of Small Finance Bank  </t>
  </si>
  <si>
    <t>PAYMENT BANKS</t>
  </si>
  <si>
    <t>FINO PAYMENTS BANK</t>
  </si>
  <si>
    <t>AIRTEL PAYMENTS BANK</t>
  </si>
  <si>
    <t>INDIA POST PAYMENTS BANK</t>
  </si>
  <si>
    <t>Sub Total of Payment Banks</t>
  </si>
  <si>
    <t>BANKWISE CUMMULATIVE CREDIT LINKAGE POSITION UNDER SHG</t>
  </si>
  <si>
    <t>Cumulative disbursment during the FY upto reporting quarter</t>
  </si>
  <si>
    <t>Outstanding as on reporting Quarter</t>
  </si>
  <si>
    <t>Targets</t>
  </si>
  <si>
    <t>Applications Forwarded</t>
  </si>
  <si>
    <t>Sanctioned</t>
  </si>
  <si>
    <t>Disbursed</t>
  </si>
  <si>
    <t>Total Applications Pending</t>
  </si>
  <si>
    <t>District Name</t>
  </si>
  <si>
    <t>JHUNJHUNU</t>
  </si>
  <si>
    <t>RAJSAMAND</t>
  </si>
  <si>
    <t>DHOLPUR</t>
  </si>
  <si>
    <t>DAUSA</t>
  </si>
  <si>
    <t>JAIPUR</t>
  </si>
  <si>
    <t>KARAULI</t>
  </si>
  <si>
    <t>SAWAI MADHOPUR</t>
  </si>
  <si>
    <t>ALWAR</t>
  </si>
  <si>
    <t>DUNGARPUR</t>
  </si>
  <si>
    <t>JAISALMER</t>
  </si>
  <si>
    <t>PALI</t>
  </si>
  <si>
    <t>SIKAR</t>
  </si>
  <si>
    <t>BALOTARA</t>
  </si>
  <si>
    <t>JALORE</t>
  </si>
  <si>
    <t>JODHPUR</t>
  </si>
  <si>
    <t>CHURU</t>
  </si>
  <si>
    <t>BUNDI</t>
  </si>
  <si>
    <t>CHITTORGARH</t>
  </si>
  <si>
    <t>UDAIPUR</t>
  </si>
  <si>
    <t>BARMER</t>
  </si>
  <si>
    <t>NAGAUR</t>
  </si>
  <si>
    <t>BANSWARA</t>
  </si>
  <si>
    <t>BIKANER</t>
  </si>
  <si>
    <t>SRI GANGANAGAR</t>
  </si>
  <si>
    <t>BARAN</t>
  </si>
  <si>
    <t>BHILWARA</t>
  </si>
  <si>
    <t>TONK</t>
  </si>
  <si>
    <t>HANUMANGARH</t>
  </si>
  <si>
    <t>AJMER</t>
  </si>
  <si>
    <t>DEEG</t>
  </si>
  <si>
    <t>KOTPUTLI BEHROR</t>
  </si>
  <si>
    <t>SIROHI</t>
  </si>
  <si>
    <t>PHALODI</t>
  </si>
  <si>
    <t>BHARATPUR</t>
  </si>
  <si>
    <t>KOTA</t>
  </si>
  <si>
    <t>PRATAPGARH</t>
  </si>
  <si>
    <t>BEAWAR</t>
  </si>
  <si>
    <t>DIDWANA KUCHAMAN</t>
  </si>
  <si>
    <t>JHALAWAR</t>
  </si>
  <si>
    <t>KHAIRTHAL TIJARA</t>
  </si>
  <si>
    <t>SALUMBAR</t>
  </si>
  <si>
    <t>BANDHAN BANK LIMITED</t>
  </si>
  <si>
    <t>CITY UNION BANK LIMITED</t>
  </si>
  <si>
    <t>ICICI BANK LIMITED</t>
  </si>
  <si>
    <t>KARNATAKA BANK LIMITED</t>
  </si>
  <si>
    <t>KOTAK MAHINDRA BANK LIMITED</t>
  </si>
  <si>
    <t>THE NAINITAL BANK LIMITED</t>
  </si>
  <si>
    <t>AU SMALL FINANCE BANK LIMITED</t>
  </si>
  <si>
    <t>ICICI BANK LTD</t>
  </si>
  <si>
    <t>IDFC FIRST BANK LIMITED</t>
  </si>
  <si>
    <t xml:space="preserve"> STATE LEVEL BANKERS' COMMITTEE RAJASTHAN</t>
  </si>
  <si>
    <t>Amt in Rs. Lakh</t>
  </si>
  <si>
    <t>Sl. No.</t>
  </si>
  <si>
    <t>Application forwarded / received</t>
  </si>
  <si>
    <t>No. of cases Sanctioned</t>
  </si>
  <si>
    <t>No. of cases Disbursed</t>
  </si>
  <si>
    <t>Application Pending</t>
  </si>
  <si>
    <t>Application Rejected</t>
  </si>
  <si>
    <t>RSETI Name</t>
  </si>
  <si>
    <t>Out of Settled</t>
  </si>
  <si>
    <t>Out of Settled under Self Employment</t>
  </si>
  <si>
    <t>Number of Candidates</t>
  </si>
  <si>
    <t>Number of Programmes Conducted</t>
  </si>
  <si>
    <t>No. of Candidates Settled</t>
  </si>
  <si>
    <t>Self Employment</t>
  </si>
  <si>
    <t>Wage Employment</t>
  </si>
  <si>
    <t>With Bank Finance</t>
  </si>
  <si>
    <t>With Self Finance</t>
  </si>
  <si>
    <t>% Settled to Trained</t>
  </si>
  <si>
    <t>% of Credit Linkage to Self Employment</t>
  </si>
  <si>
    <t>Ajmer</t>
  </si>
  <si>
    <t>Banswara</t>
  </si>
  <si>
    <t>Bundi</t>
  </si>
  <si>
    <t>Chittorgarh</t>
  </si>
  <si>
    <t>Churu</t>
  </si>
  <si>
    <t>Dungarpur</t>
  </si>
  <si>
    <t>Jaipur</t>
  </si>
  <si>
    <t>Karauli</t>
  </si>
  <si>
    <t>Pratapgarh</t>
  </si>
  <si>
    <t>Sawai Madhopur</t>
  </si>
  <si>
    <t>Tonk</t>
  </si>
  <si>
    <t>Kota</t>
  </si>
  <si>
    <t>Jodhpur</t>
  </si>
  <si>
    <t>Udaipur</t>
  </si>
  <si>
    <t>Alwar</t>
  </si>
  <si>
    <t>Bharatpur</t>
  </si>
  <si>
    <t>Dholpur</t>
  </si>
  <si>
    <t>Jhalawar</t>
  </si>
  <si>
    <t>Sikar</t>
  </si>
  <si>
    <t>Baran</t>
  </si>
  <si>
    <t>Bhilwara</t>
  </si>
  <si>
    <t>Barmer</t>
  </si>
  <si>
    <t>Bikaner</t>
  </si>
  <si>
    <t>Hanumangarh</t>
  </si>
  <si>
    <t>Jaisalmer</t>
  </si>
  <si>
    <t>Jalore</t>
  </si>
  <si>
    <t>Pali</t>
  </si>
  <si>
    <t>Sirohi</t>
  </si>
  <si>
    <t>Dausa</t>
  </si>
  <si>
    <t>Nagaur</t>
  </si>
  <si>
    <t>FLC Run by Lead Banks</t>
  </si>
  <si>
    <t>S.No.</t>
  </si>
  <si>
    <t>RO Name</t>
  </si>
  <si>
    <t>FLC Code</t>
  </si>
  <si>
    <t>District</t>
  </si>
  <si>
    <t>Status</t>
  </si>
  <si>
    <t>Lead Bank</t>
  </si>
  <si>
    <t>Address of FLC</t>
  </si>
  <si>
    <t>Appointed</t>
  </si>
  <si>
    <t xml:space="preserve">2353, Haribhau Extension Dahersen Colony, AJMER </t>
  </si>
  <si>
    <t>Punjab National Bank, MANU MARG,ALWAR</t>
  </si>
  <si>
    <t>POST VACANT</t>
  </si>
  <si>
    <t xml:space="preserve">BALOTRA </t>
  </si>
  <si>
    <t>Lead Bank Office, Sawalkot Building, Jaisalmer Road. BARMER</t>
  </si>
  <si>
    <t>Opposite Sadar Thana, Janamedi ,Banswara, Rajasthan 327001</t>
  </si>
  <si>
    <t>LBO Baran</t>
  </si>
  <si>
    <t>Punjab National Bank HOUSE, 2nd Floor, SUPER BAZAR, BHARATPUR</t>
  </si>
  <si>
    <t>PUR ROAD, PANSAL CHAURAHA, BHILWARA, 311001</t>
  </si>
  <si>
    <t>State Bank of India PUBLIC PARK , LDM OFFICE, BIKANER</t>
  </si>
  <si>
    <t>3-A-21, Vikas Nagar, Bundi, Rajasthan</t>
  </si>
  <si>
    <t>155/4, SECTOR NO. 4, MAIN ROAD, GANDHI NAGAR, CHITTORGARH, 312001</t>
  </si>
  <si>
    <t>Khasra no:271,Near Road-ways bus stand,Sainik Basti,Churu-331001</t>
  </si>
  <si>
    <t>MEENA COLONY TIWARI DHARM KANTA DAUSA</t>
  </si>
  <si>
    <t>LDM Office, Punjab National Bank DHOOLKOT Dholpur</t>
  </si>
  <si>
    <t>DIDWANA-KUCHAMAN</t>
  </si>
  <si>
    <t>SAGWARA ROAD ,BILADI GSS KE SAMNE ,DUNGARPUR (RAJ.)</t>
  </si>
  <si>
    <t>250 NEW DHAN MANDI HANUMANGARH LDM OFFICE</t>
  </si>
  <si>
    <t>JAIPUR-SIKAR</t>
  </si>
  <si>
    <t>NH-52 BALEKHAN NEAR GOVINDARH CHOMU JAIPUR</t>
  </si>
  <si>
    <t>LDM Office, Ist Floor Shiv Marg, Jaissalmer</t>
  </si>
  <si>
    <t>State Bank of India, MAIN BRANCH ,JALORE</t>
  </si>
  <si>
    <t>LBO Jhalawar</t>
  </si>
  <si>
    <t>ICICI BANK LTD. Regional Ofiice,1st Floor,28 Khetanadi MandorMandi Jodhpur - 342007</t>
  </si>
  <si>
    <t>Bank Of Baroda</t>
  </si>
  <si>
    <t>Near KendriyaVidhalya, Behind Govt. P.G. College,  Karauli-322241</t>
  </si>
  <si>
    <t>KHAIRTHAL-TIJARA</t>
  </si>
  <si>
    <t>LDMo Office Khairtal-Tijara</t>
  </si>
  <si>
    <t>RSETI Kota</t>
  </si>
  <si>
    <t>KOTPUTLI-BEHROR</t>
  </si>
  <si>
    <t>LDMO Office Kotputli -Behror</t>
  </si>
  <si>
    <t>LDM office, C/O AGM,State Bank of India 85-86, SRIKRISHAN SUNDRAM , BASANT BIHAR PALI  PIN  306401</t>
  </si>
  <si>
    <t>Udaipur (Raj.)</t>
  </si>
  <si>
    <t xml:space="preserve">BSVS Dhariyawad Road, Near Collectrate Pratapgarh (Raj.) </t>
  </si>
  <si>
    <t>LDM Office, Hotel Pawan, Opp. Piraba, Rajsamand</t>
  </si>
  <si>
    <t>SALUMBER</t>
  </si>
  <si>
    <t>ICICI BANK LTD. Main Market ,Salumbar  Dist. Udaipur  - 313027</t>
  </si>
  <si>
    <t>LDMO,Sikar</t>
  </si>
  <si>
    <t>Kanti Sadan, Ist Floor, Old Bus Stand Road, Sirohi</t>
  </si>
  <si>
    <t>LEAD BANK OFFICE, GANGA SINGH CHOWK, NEAR NAGAR PARISHAD OFFICE,  SRIGANGANAGAR</t>
  </si>
  <si>
    <t>Baroda Swarojgar Vikas Sansthan Tonk, DITE Road, Wazirpura Tonk PIN 304001</t>
  </si>
  <si>
    <t>DITE Road, Wazirpura Tonk </t>
  </si>
  <si>
    <t>FLC Run by Regional Rural Bank</t>
  </si>
  <si>
    <t>RGB, ADARSH NAGAR, AJMER</t>
  </si>
  <si>
    <t>RGB, Shivaji Park, Alwar</t>
  </si>
  <si>
    <t>Balotra</t>
  </si>
  <si>
    <t>RGB, NEAR NEELAM CINEMA, JODHPUR ROAD, BALOTRA PIN - 344022</t>
  </si>
  <si>
    <t>RGB, Banswara</t>
  </si>
  <si>
    <t>Financial Literacy Centre, Baroda Rajasthan Kshetriya Gramin Bank, Main Branch, BARAN</t>
  </si>
  <si>
    <t>BERION KA BAS, KRISHNA NAGAR, BARMER (RAJ.)- 344001</t>
  </si>
  <si>
    <t>Beawar</t>
  </si>
  <si>
    <t>RGB, Beawer</t>
  </si>
  <si>
    <t>RGB Jaswant Nagar, Bharatpur</t>
  </si>
  <si>
    <t>RGB , PUR, BHILWARA</t>
  </si>
  <si>
    <t>1 E 58, JAI NARAYAN VYAS COLONY, BIKANER, RAJASTHAN - 334001</t>
  </si>
  <si>
    <t>RGB, Seelor Branch, Bundi</t>
  </si>
  <si>
    <t>RGB, Chittorgarh-Main branch, Chittorgarh</t>
  </si>
  <si>
    <t>RGB, INDUSTRIAL AREA RIICO CHURU</t>
  </si>
  <si>
    <t>RGB, KHADI BHANDAR ROAD, DAUSA,BLOCK-DAUSA, DIST-DAUSA(RAJASTHAN) PIN-303303</t>
  </si>
  <si>
    <t>Deeg</t>
  </si>
  <si>
    <t>RGB, DEEG</t>
  </si>
  <si>
    <t>RBG, Anand nagar colony, block F, sepau road, dholpur</t>
  </si>
  <si>
    <t>Didwana Kuchaman</t>
  </si>
  <si>
    <t xml:space="preserve"> RGB, VILLAGE &amp; POST DIDWANA, DURGA MARKET, BLOCK-NAGAUR, DIST-NAGAUR. (RAJASTHAN) PIN-341303</t>
  </si>
  <si>
    <t>RGB, Sagwara</t>
  </si>
  <si>
    <t>RGB, RAWATSAR ROAD, NEW AABADI, HANUMANGARH TOWN, DIST-HANUMANGARH (RAJASTHAN) PIN-335513</t>
  </si>
  <si>
    <t>Jaipur-2</t>
  </si>
  <si>
    <t>RGB, VILLAGE &amp; POST KHORABISAL, ROJDA NAGAR, BLOCK-AMBER DIST-JAIPUR (RAJASTHAN) PIN-302012</t>
  </si>
  <si>
    <t>RGB, VILLAGE &amp; POST POKHRAN,GHORO KA CHOWK, BLOCK-POKRAN, DIST-JAISALMER. (RAJASTHAN) PIN-345021</t>
  </si>
  <si>
    <t>RGB, VILLAGE &amp; POST RAMSEEN, BLOCK-JASWANTPURA, DIST-JALORE(RAJASTHAN) PIN-307803</t>
  </si>
  <si>
    <t>RGB, Financial Literacy Centre, Baroda Rajasthan Kshetriya Gramin Bank, Main Branch, Branch</t>
  </si>
  <si>
    <t>Jhunujhun</t>
  </si>
  <si>
    <t>RGB, BRANCH DHIGAL</t>
  </si>
  <si>
    <t>RGB BRANCH MAGRA PUNJLA, BHATI CHORAHA, BLOCK-MANDOR DIST-JODHPUR (RAJASTHAN) PIN-342007</t>
  </si>
  <si>
    <t>RGB, VILLAGE sighaniya PoST todabhim DISTRICT Karauli</t>
  </si>
  <si>
    <t>Khairthal</t>
  </si>
  <si>
    <t>RGB, BRANCH Khairthal</t>
  </si>
  <si>
    <t>RGB BRANCH- Dadabari, DISTRICT KOTA</t>
  </si>
  <si>
    <t>Kotputli-Behror</t>
  </si>
  <si>
    <t>RGB, VILLAGE &amp; POST KOTPUTLI DIST KOTPUTLI - BEHROR, PIN 303108</t>
  </si>
  <si>
    <t xml:space="preserve">RGB, VILLAGE &amp; POST JAYAL, DIST- NAGAUR PIN - 341023 </t>
  </si>
  <si>
    <t>Pali-1</t>
  </si>
  <si>
    <t>RGB, 117, TAGORE NAGAR, OPP. SHIV TEMPLE, PALI (RAJ.) - 306401</t>
  </si>
  <si>
    <t>Phalodi</t>
  </si>
  <si>
    <t>RGB, BEHIND ROADWAYS DEPOT, NAGAUR RAOD, PHALODI, DIST PHALODI, PIN - 342301</t>
  </si>
  <si>
    <t>RGB BRANCH Pratapgarh</t>
  </si>
  <si>
    <t>Rajsamand</t>
  </si>
  <si>
    <t>RGB KANKROLI-JAN SHAKTI ROAD, OPP-SURABHI COMPLEX , KANKROLI, RAJSAMAND PIN-313324</t>
  </si>
  <si>
    <t>Salumbar</t>
  </si>
  <si>
    <t>RGB BRANCH POST: SALUMBER, DISTRICT : SALUMBER (RAJ) PIN- 313027</t>
  </si>
  <si>
    <t>RGB BRANCH Akashwani ke Piche Subhash Colony,Sawai Madhopur</t>
  </si>
  <si>
    <t>Neem Ka Thana</t>
  </si>
  <si>
    <t>RGB BRANCH ward  no 14 khetri dist. Jhunjhunun</t>
  </si>
  <si>
    <t>RGB, nawalgarh road sikar</t>
  </si>
  <si>
    <t>RGB BRANCH VILLAGE &amp; POST PINDWARA, BLOCK-PINDWARA, DIST-SIROHI (RAJASTHAN) PIN-307022</t>
  </si>
  <si>
    <t>Sriganganer</t>
  </si>
  <si>
    <t>Sriganganagar</t>
  </si>
  <si>
    <t>RGB 6-E-I MEERA MARG, JAWAHAR NAGAR, BLOCK-SRIGANGANAGAR,  DIST-SRIGANGANAGAR. (RAJASTHAN)PIN-335001</t>
  </si>
  <si>
    <t>RGB, Vivekanand Colony Deoli, Tonk</t>
  </si>
  <si>
    <t>RGB, Main Road, Village &amp; Post-Thoor, Tehsil Badgaon, Distt. Udaipur.</t>
  </si>
  <si>
    <t>RAJASTHAN STATE LEVEL BANKERS' COMMITTEE</t>
  </si>
  <si>
    <t>CONVENOR : BANK OF BARODA</t>
  </si>
  <si>
    <t>EDUCATION LOAN</t>
  </si>
  <si>
    <t>A</t>
  </si>
  <si>
    <t xml:space="preserve"> PRIVATE SECTOR BANKS</t>
  </si>
  <si>
    <t>C</t>
  </si>
  <si>
    <t>D</t>
  </si>
  <si>
    <t>TOTAL COM. BANK</t>
  </si>
  <si>
    <t>E</t>
  </si>
  <si>
    <t>COOPERATIVE SECTOR BANKS</t>
  </si>
  <si>
    <t>Rajasthan State Cooperative Bank</t>
  </si>
  <si>
    <t>Rajasthan State Land Development Bank</t>
  </si>
  <si>
    <t>F</t>
  </si>
  <si>
    <t>SMALL FINANCE BANK</t>
  </si>
  <si>
    <t>G</t>
  </si>
  <si>
    <t>HOUSING LOAN</t>
  </si>
  <si>
    <t>BANKWISE POSITION OF NPA &amp; WRITTEN OFF ADVANCES</t>
  </si>
  <si>
    <t>Total Advances</t>
  </si>
  <si>
    <t>NPA</t>
  </si>
  <si>
    <t>% NPA Total To Advance</t>
  </si>
  <si>
    <t>BANKWISE NPA POSITION UNDER PRIORITY SECTOR ADVANCES</t>
  </si>
  <si>
    <t>Agriculture</t>
  </si>
  <si>
    <t>Mse</t>
  </si>
  <si>
    <t>Me</t>
  </si>
  <si>
    <t>Ops</t>
  </si>
  <si>
    <t>Tps</t>
  </si>
  <si>
    <t>Total Advance</t>
  </si>
  <si>
    <t>Outstanding</t>
  </si>
  <si>
    <t>% NPA</t>
  </si>
  <si>
    <t>B</t>
  </si>
  <si>
    <t>CUMULATIVE PROGRESS UNDER JLG (JOINT LIABILITIES GROUP)</t>
  </si>
  <si>
    <t xml:space="preserve">Sl. No. </t>
  </si>
  <si>
    <t xml:space="preserve">Name of Bank </t>
  </si>
  <si>
    <t>No. of JLG formed</t>
  </si>
  <si>
    <t xml:space="preserve">Amount Sanctioned (Rs. In lakh) </t>
  </si>
  <si>
    <t>CATHOLIC SYRIAN BANK LIMITED</t>
  </si>
  <si>
    <t>DCB BANK LIMITED</t>
  </si>
  <si>
    <t>RATNAKAR BANK LIMITED</t>
  </si>
  <si>
    <t>RFC</t>
  </si>
  <si>
    <t>SIDBI</t>
  </si>
  <si>
    <t>Achievement upto Qtr. Ended   31.03.2026</t>
  </si>
  <si>
    <t>Others</t>
  </si>
  <si>
    <t>RSCB</t>
  </si>
  <si>
    <t>JANA SMALL FINANCE BANK LTD</t>
  </si>
  <si>
    <t>DIC Name</t>
  </si>
  <si>
    <t>Forwarded</t>
  </si>
  <si>
    <t xml:space="preserve">Disbursed </t>
  </si>
  <si>
    <t>BALOTRA</t>
  </si>
  <si>
    <t>CHHITORGARH</t>
  </si>
  <si>
    <t>KOTPUTLI BEHROAD</t>
  </si>
  <si>
    <t>Achievements</t>
  </si>
  <si>
    <t xml:space="preserve">Number of Programmes </t>
  </si>
  <si>
    <t xml:space="preserve">Number of Candidates Trained </t>
  </si>
  <si>
    <t>BOB Ajmer</t>
  </si>
  <si>
    <t>BOB Banswara</t>
  </si>
  <si>
    <t>BOB Bundi</t>
  </si>
  <si>
    <t>BOB Chittorgarh</t>
  </si>
  <si>
    <t>BOB Churu</t>
  </si>
  <si>
    <t>BOB Dungarpur</t>
  </si>
  <si>
    <t>BOB Jaipur</t>
  </si>
  <si>
    <t>BOB Jhunjhunu</t>
  </si>
  <si>
    <t>BOB Karauli</t>
  </si>
  <si>
    <t>BOB Pratapgarh</t>
  </si>
  <si>
    <t>BOB Sawai-Madhopur</t>
  </si>
  <si>
    <t>BOB Tonk</t>
  </si>
  <si>
    <t>CBI Kota</t>
  </si>
  <si>
    <t>ICICIRSETI Jodhpur</t>
  </si>
  <si>
    <t>ICICIRSETI Udaipur</t>
  </si>
  <si>
    <t>PNB Balekhan Jaipur</t>
  </si>
  <si>
    <t>PNB Sriganganagar</t>
  </si>
  <si>
    <t>PNB Alwar</t>
  </si>
  <si>
    <t>PNB Bharatpur</t>
  </si>
  <si>
    <t>PNB Dholpur</t>
  </si>
  <si>
    <t>PNB Jhalawar</t>
  </si>
  <si>
    <t>PNB Sikar</t>
  </si>
  <si>
    <t>RUDSETI Baran</t>
  </si>
  <si>
    <t>RUDSETI Bhilwara</t>
  </si>
  <si>
    <t>RUDSETI Jaipur</t>
  </si>
  <si>
    <t>SBI Barmer</t>
  </si>
  <si>
    <t>SBI Bikaner</t>
  </si>
  <si>
    <t>SBI Hanumangarh</t>
  </si>
  <si>
    <t>SBI Jaisalmer</t>
  </si>
  <si>
    <t>SBI Jalore</t>
  </si>
  <si>
    <t>SBI Pali</t>
  </si>
  <si>
    <t xml:space="preserve">SBI Rajsamand </t>
  </si>
  <si>
    <t>SBI Sirohi</t>
  </si>
  <si>
    <t>UCOB Dausa</t>
  </si>
  <si>
    <t>UCOB Nagaur</t>
  </si>
  <si>
    <t>Post Vacant (FLC Resigned) 31.01.2026</t>
  </si>
  <si>
    <t>LDMo Office, Deeg</t>
  </si>
  <si>
    <t xml:space="preserve">BOB RSETI, Behind Tagore School, Mandawa Road, Jhunjhunu. </t>
  </si>
  <si>
    <t>Post Vacant (FLC Resigned) 28.02.2026</t>
  </si>
  <si>
    <t>Post Vacant (FLC Resigned) 01.03.2026</t>
  </si>
  <si>
    <t xml:space="preserve">BSVS Sawai Mahdhopur,  201, Bambori Chauraha, </t>
  </si>
  <si>
    <t>LHO Office C/O LDM Jaipur</t>
  </si>
  <si>
    <t>PMMY Bankwise Disbursement as on 03.07.2026</t>
  </si>
  <si>
    <t>(CONVENOR- BANK OF BARODA)   FY :   2026 - 27</t>
  </si>
  <si>
    <t>As On   30.06.2026</t>
  </si>
  <si>
    <t>(CONVENOR- BANK OF BARODA)   FY :   2026- 2027</t>
  </si>
  <si>
    <t>Annexure- 22</t>
  </si>
  <si>
    <t>MNSUPY as on 07.08.2026 Bankwise</t>
  </si>
  <si>
    <t>Rajasthan</t>
  </si>
  <si>
    <t>Achi In %age (Disb Vs Target)</t>
  </si>
  <si>
    <t>Pending</t>
  </si>
  <si>
    <t>Fresh FY 2026-27</t>
  </si>
  <si>
    <t>Till March-26</t>
  </si>
  <si>
    <t>AU SMALL FINANCE BANK</t>
  </si>
  <si>
    <t>CATHOLIC SYRIAN BANK</t>
  </si>
  <si>
    <t>EQUITAS SMALL FINANCE BANK</t>
  </si>
  <si>
    <t>IDFC BANK LIMITED</t>
  </si>
  <si>
    <t>RSLDB</t>
  </si>
  <si>
    <t>UJJIVAN SMALL FINANCE BANK</t>
  </si>
  <si>
    <t>MNSUPY as on 07.08.2026 District wise</t>
  </si>
  <si>
    <t>Sr. No</t>
  </si>
  <si>
    <t>Achie In %age (Disb Vs Target)</t>
  </si>
  <si>
    <t>Till quarter ended  30.06.2026 the FY 2026 - 27</t>
  </si>
  <si>
    <t>Target (No. of JLG) for the FY 2026 - 27</t>
  </si>
  <si>
    <t xml:space="preserve">Achievement during the FY  2026 - 27 up to the quarter ended  30.06.2026 </t>
  </si>
  <si>
    <t>VYUPY as on 04.08.2026 Bankwise</t>
  </si>
  <si>
    <t>Achi In % (Disb Vs Forward)</t>
  </si>
  <si>
    <t>FY 2026-27</t>
  </si>
  <si>
    <t>Till March 26</t>
  </si>
  <si>
    <t>IDFC FIRST BANK LTD</t>
  </si>
  <si>
    <t>THE BIKANER CENTRAL CO-OPERATIVE BANK LTD</t>
  </si>
  <si>
    <t>THE CHURU CENTRAL CO-OPERATIVE BANK LTD</t>
  </si>
  <si>
    <t>THE DAUSA CENTRAL CO-OPERATIVE BANK LTD</t>
  </si>
  <si>
    <t>THE JAIPUR CENTRAL CO-OPERATIVE BANK LTD</t>
  </si>
  <si>
    <t>OTHER COOPERATIVE BANKS</t>
  </si>
  <si>
    <t>VYUPY as on 04.08.2026 Disrictwise</t>
  </si>
  <si>
    <t>till March 26</t>
  </si>
  <si>
    <t xml:space="preserve">JAIPUR </t>
  </si>
  <si>
    <r>
      <t>PM SVANidhi Bank wise Progress</t>
    </r>
    <r>
      <rPr>
        <b/>
        <sz val="24"/>
        <color rgb="FFC00000"/>
        <rFont val="Arial"/>
        <family val="2"/>
      </rPr>
      <t xml:space="preserve"> (All 3 Loan)</t>
    </r>
    <r>
      <rPr>
        <b/>
        <sz val="24"/>
        <rFont val="Arial"/>
        <family val="2"/>
      </rPr>
      <t xml:space="preserve">as on </t>
    </r>
    <r>
      <rPr>
        <sz val="24"/>
        <rFont val="Arial"/>
        <family val="2"/>
      </rPr>
      <t>8- August -2026</t>
    </r>
  </si>
  <si>
    <t>Bank Type</t>
  </si>
  <si>
    <t>Target Till 2030
(A)</t>
  </si>
  <si>
    <t xml:space="preserve"> Eligible Applications
(B)</t>
  </si>
  <si>
    <t xml:space="preserve">Sanctioned Applications
(C) </t>
  </si>
  <si>
    <t>Disbursed Applications
(D)</t>
  </si>
  <si>
    <t>Sanction but Pending for Disbursement 
(F)</t>
  </si>
  <si>
    <t>Pending App for Sanction (without resubmitted)
(G)</t>
  </si>
  <si>
    <t>Resubmitted Applications
(H)</t>
  </si>
  <si>
    <t>Total Pendency at Bank level
(I = F + G + H)</t>
  </si>
  <si>
    <t>Returned by Bank
(J)</t>
  </si>
  <si>
    <t>Public Sector Banks</t>
  </si>
  <si>
    <t>Public Sector Banks Total</t>
  </si>
  <si>
    <t>State Co-operative Banks</t>
  </si>
  <si>
    <t>THE RAJASTHAN STATE COOPERATIVE BANK LTD.</t>
  </si>
  <si>
    <t>State Co-operative Banks Total</t>
  </si>
  <si>
    <t>Private Sector Banks</t>
  </si>
  <si>
    <t>TAMILNAD MERCANTILE BANK LTD</t>
  </si>
  <si>
    <t>THE JAMMU AND KASHMIR BANK LTD</t>
  </si>
  <si>
    <t>YES BANK LTD</t>
  </si>
  <si>
    <t>IDBI BANK LTD</t>
  </si>
  <si>
    <t>HDFC BANK LTD</t>
  </si>
  <si>
    <t>THE FEDERAL BANK LTD</t>
  </si>
  <si>
    <t>INDUSIND BANK LIMITED</t>
  </si>
  <si>
    <t>CITY UNION BANK LTD</t>
  </si>
  <si>
    <t>DBS BANK INDIA LIMITED</t>
  </si>
  <si>
    <t>DHANLAXMI BANK LTD</t>
  </si>
  <si>
    <t>SBM BANK (INDIA) LIMITED</t>
  </si>
  <si>
    <t>STANDARD CHARTERED BANK</t>
  </si>
  <si>
    <t>Private Sector Banks Total</t>
  </si>
  <si>
    <t>Small Finance Banks (SFBs)</t>
  </si>
  <si>
    <t>UNITY SMALL FINANCE BANK LTD.</t>
  </si>
  <si>
    <r>
      <t xml:space="preserve">UJJIVAN SMALL FINANCE BANK </t>
    </r>
    <r>
      <rPr>
        <sz val="12"/>
        <color theme="0"/>
        <rFont val="Arial"/>
        <family val="2"/>
      </rPr>
      <t>LIMITED</t>
    </r>
  </si>
  <si>
    <r>
      <t xml:space="preserve">JANA SMALL FINANCE BANK </t>
    </r>
    <r>
      <rPr>
        <sz val="12"/>
        <color theme="0"/>
        <rFont val="Arial"/>
        <family val="2"/>
      </rPr>
      <t>LIMITED</t>
    </r>
  </si>
  <si>
    <r>
      <t xml:space="preserve">ESAF SMALL FINANCE BANK </t>
    </r>
    <r>
      <rPr>
        <sz val="12"/>
        <color theme="0"/>
        <rFont val="Arial"/>
        <family val="2"/>
      </rPr>
      <t>LIMITED</t>
    </r>
  </si>
  <si>
    <r>
      <t xml:space="preserve">UTKARSH SMALL FINANCE BANK </t>
    </r>
    <r>
      <rPr>
        <sz val="12"/>
        <color theme="0"/>
        <rFont val="Arial"/>
        <family val="2"/>
      </rPr>
      <t>LIMITED</t>
    </r>
  </si>
  <si>
    <r>
      <t xml:space="preserve">EQUITAS SMALL FINANCE BANK </t>
    </r>
    <r>
      <rPr>
        <sz val="12"/>
        <color theme="0"/>
        <rFont val="Arial"/>
        <family val="2"/>
      </rPr>
      <t>LIMITED</t>
    </r>
  </si>
  <si>
    <r>
      <t xml:space="preserve">CAPITAL SMALL FINANCE BANK </t>
    </r>
    <r>
      <rPr>
        <sz val="12"/>
        <color theme="0"/>
        <rFont val="Arial"/>
        <family val="2"/>
      </rPr>
      <t>LIMITED</t>
    </r>
  </si>
  <si>
    <r>
      <t xml:space="preserve">SURYODAY SMALL FINANCE BANK </t>
    </r>
    <r>
      <rPr>
        <sz val="12"/>
        <color theme="0"/>
        <rFont val="Arial"/>
        <family val="2"/>
      </rPr>
      <t>LIMITED</t>
    </r>
  </si>
  <si>
    <r>
      <t xml:space="preserve">FINCARE SMALL FINANCE BANK </t>
    </r>
    <r>
      <rPr>
        <sz val="12"/>
        <color theme="0"/>
        <rFont val="Arial"/>
        <family val="2"/>
      </rPr>
      <t>LIMITED</t>
    </r>
  </si>
  <si>
    <t>Small Finance Banks Total</t>
  </si>
  <si>
    <t xml:space="preserve">Disbursal vs Target %
(E) </t>
  </si>
  <si>
    <t xml:space="preserve"> PROGRESS UNDER PM SURYA GHAR SCHEME (As on   30.06.2026)</t>
  </si>
  <si>
    <t>Annexure- 27</t>
  </si>
  <si>
    <t>Training, Settlement &amp; Credit Linkage of RSETI Trained Candidates (from 01-04-2026 to 30-06-2026)</t>
  </si>
  <si>
    <t xml:space="preserve"> AAP Target FY 2026-27</t>
  </si>
  <si>
    <t>% of Settlement &amp; Credit Linkage (Overall)</t>
  </si>
  <si>
    <t>Without RMT -35000 candidates</t>
  </si>
  <si>
    <t>With RMT -5250 candidates (150 per RSETI</t>
  </si>
  <si>
    <t>Total target :40250</t>
  </si>
  <si>
    <t xml:space="preserve">Post Vacant (FLC Resigned) Q1 </t>
  </si>
  <si>
    <t>Post Vacant on Q1 (June 2026)</t>
  </si>
  <si>
    <t>POST VACANT (March-26)</t>
  </si>
  <si>
    <t>POST VACANT New District</t>
  </si>
  <si>
    <t>As On 30th June 2026</t>
  </si>
  <si>
    <t>Annexure- 30</t>
  </si>
  <si>
    <t>Annexure- 31</t>
  </si>
  <si>
    <t>Annexure- 32</t>
  </si>
  <si>
    <t xml:space="preserve"> PROGRESS UNDER PM VISHWAKARMA SCHEME (As on   30.06.2026)</t>
  </si>
  <si>
    <t>Annexure- 33</t>
  </si>
  <si>
    <t>Application Sanction %</t>
  </si>
  <si>
    <t xml:space="preserve"> MYSY Data as on 05.08.2026 Bankwise</t>
  </si>
  <si>
    <t>FI NAME</t>
  </si>
  <si>
    <t>Achievement In %age (Disb Vs Target)</t>
  </si>
  <si>
    <t>TAMILNAD MERCANTILE BANK LIMITED</t>
  </si>
  <si>
    <t>ESAF SMALL FINANCE BANK LIMITED</t>
  </si>
  <si>
    <t xml:space="preserve">Others </t>
  </si>
  <si>
    <t xml:space="preserve"> MYSY Data as on 05.08.2026 District wise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</si>
</sst>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232323"/>
      <name val="Calibri"/>
      <family val="2"/>
      <scheme val="minor"/>
    </font>
    <font>
      <sz val="11"/>
      <color rgb="FF232323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0"/>
      <name val="Arial"/>
      <family val="2"/>
    </font>
    <font>
      <b/>
      <sz val="18"/>
      <color rgb="FF000000"/>
      <name val="Calibri"/>
      <family val="2"/>
    </font>
    <font>
      <sz val="14"/>
      <color rgb="FF000000"/>
      <name val="Arial"/>
      <family val="2"/>
    </font>
    <font>
      <b/>
      <sz val="18"/>
      <color theme="1"/>
      <name val="Calibri"/>
      <family val="2"/>
      <scheme val="minor"/>
    </font>
    <font>
      <b/>
      <sz val="18"/>
      <name val="Calibri"/>
      <family val="2"/>
    </font>
    <font>
      <b/>
      <sz val="10"/>
      <color theme="1"/>
      <name val="Calibri"/>
      <family val="2"/>
    </font>
    <font>
      <b/>
      <sz val="12"/>
      <color rgb="FF232323"/>
      <name val="Arial"/>
      <family val="2"/>
    </font>
    <font>
      <sz val="12"/>
      <color rgb="FF232323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4"/>
      <name val="Calibri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24"/>
      <name val="Arial"/>
      <family val="2"/>
    </font>
    <font>
      <b/>
      <sz val="24"/>
      <color rgb="FFC00000"/>
      <name val="Arial"/>
      <family val="2"/>
    </font>
    <font>
      <sz val="24"/>
      <name val="Arial"/>
      <family val="2"/>
    </font>
    <font>
      <b/>
      <sz val="12"/>
      <name val="Arial"/>
      <family val="2"/>
    </font>
    <font>
      <b/>
      <sz val="12"/>
      <color rgb="FFC00000"/>
      <name val="Arial"/>
      <family val="2"/>
    </font>
    <font>
      <sz val="12"/>
      <color theme="0"/>
      <name val="Arial"/>
      <family val="2"/>
    </font>
    <font>
      <b/>
      <sz val="11"/>
      <color rgb="FF232323"/>
      <name val="Arial"/>
      <family val="2"/>
    </font>
    <font>
      <b/>
      <sz val="10"/>
      <color theme="1"/>
      <name val="Calibri"/>
    </font>
    <font>
      <sz val="10"/>
      <name val="Arial"/>
    </font>
    <font>
      <sz val="10"/>
      <color rgb="FF000000"/>
      <name val="Calibri"/>
    </font>
    <font>
      <sz val="10"/>
      <color theme="1"/>
      <name val="Calibri"/>
    </font>
    <font>
      <b/>
      <sz val="10"/>
      <color rgb="FF000000"/>
      <name val="Calibri"/>
    </font>
    <font>
      <sz val="10"/>
      <color rgb="FF000000"/>
      <name val="Calibri"/>
      <family val="2"/>
      <scheme val="minor"/>
    </font>
    <font>
      <b/>
      <sz val="8"/>
      <color rgb="FF000000"/>
      <name val="Calibri"/>
      <family val="2"/>
    </font>
    <font>
      <sz val="11"/>
      <color rgb="FF232323"/>
      <name val="Arial"/>
      <family val="2"/>
    </font>
    <font>
      <sz val="10"/>
      <color rgb="FF232323"/>
      <name val="Arial"/>
      <family val="2"/>
    </font>
    <font>
      <b/>
      <sz val="10"/>
      <color rgb="FF232323"/>
      <name val="Arial"/>
      <family val="2"/>
    </font>
    <font>
      <sz val="10"/>
      <color theme="1"/>
      <name val="Arial"/>
      <family val="2"/>
    </font>
    <font>
      <b/>
      <sz val="20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9" tint="0.59999389629810485"/>
        <bgColor theme="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C6AE0"/>
        <bgColor indexed="64"/>
      </patternFill>
    </fill>
  </fills>
  <borders count="6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1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1" fillId="0" borderId="0"/>
  </cellStyleXfs>
  <cellXfs count="487">
    <xf numFmtId="0" fontId="0" fillId="0" borderId="0" xfId="0"/>
    <xf numFmtId="0" fontId="2" fillId="0" borderId="10" xfId="0" applyFont="1" applyBorder="1" applyAlignment="1">
      <alignment horizontal="center" vertical="center" wrapText="1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" fontId="4" fillId="0" borderId="0" xfId="0" applyNumberFormat="1" applyFont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5" fillId="2" borderId="15" xfId="0" applyFont="1" applyFill="1" applyBorder="1" applyAlignment="1">
      <alignment horizontal="center" vertical="center" wrapText="1"/>
    </xf>
    <xf numFmtId="1" fontId="5" fillId="2" borderId="15" xfId="0" applyNumberFormat="1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15" xfId="0" applyBorder="1" applyAlignment="1">
      <alignment horizontal="left"/>
    </xf>
    <xf numFmtId="1" fontId="0" fillId="0" borderId="15" xfId="0" applyNumberFormat="1" applyBorder="1"/>
    <xf numFmtId="0" fontId="2" fillId="0" borderId="15" xfId="0" applyFont="1" applyBorder="1"/>
    <xf numFmtId="0" fontId="2" fillId="0" borderId="15" xfId="0" applyFont="1" applyBorder="1" applyAlignment="1">
      <alignment horizontal="left"/>
    </xf>
    <xf numFmtId="1" fontId="2" fillId="0" borderId="15" xfId="0" applyNumberFormat="1" applyFont="1" applyBorder="1"/>
    <xf numFmtId="0" fontId="9" fillId="0" borderId="15" xfId="0" applyFont="1" applyBorder="1"/>
    <xf numFmtId="0" fontId="9" fillId="0" borderId="15" xfId="0" applyFont="1" applyBorder="1" applyAlignment="1">
      <alignment wrapText="1"/>
    </xf>
    <xf numFmtId="0" fontId="9" fillId="0" borderId="15" xfId="0" applyFont="1" applyBorder="1" applyAlignment="1">
      <alignment horizontal="left" vertical="center"/>
    </xf>
    <xf numFmtId="0" fontId="9" fillId="0" borderId="15" xfId="0" applyFont="1" applyBorder="1" applyAlignment="1">
      <alignment horizontal="left" wrapText="1"/>
    </xf>
    <xf numFmtId="0" fontId="12" fillId="0" borderId="35" xfId="0" applyFont="1" applyBorder="1" applyAlignment="1">
      <alignment wrapText="1"/>
    </xf>
    <xf numFmtId="0" fontId="12" fillId="0" borderId="36" xfId="0" applyFont="1" applyBorder="1" applyAlignment="1">
      <alignment wrapText="1"/>
    </xf>
    <xf numFmtId="0" fontId="12" fillId="0" borderId="37" xfId="0" applyFont="1" applyBorder="1" applyAlignment="1">
      <alignment wrapText="1"/>
    </xf>
    <xf numFmtId="0" fontId="8" fillId="4" borderId="15" xfId="0" applyFont="1" applyFill="1" applyBorder="1" applyAlignment="1">
      <alignment wrapText="1"/>
    </xf>
    <xf numFmtId="0" fontId="8" fillId="5" borderId="15" xfId="0" applyFont="1" applyFill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5" xfId="0" applyFont="1" applyBorder="1" applyAlignment="1">
      <alignment horizontal="left" wrapText="1"/>
    </xf>
    <xf numFmtId="0" fontId="8" fillId="5" borderId="15" xfId="0" applyFont="1" applyFill="1" applyBorder="1" applyAlignment="1">
      <alignment horizontal="left" wrapText="1"/>
    </xf>
    <xf numFmtId="0" fontId="9" fillId="7" borderId="15" xfId="0" applyFont="1" applyFill="1" applyBorder="1" applyAlignment="1">
      <alignment wrapText="1"/>
    </xf>
    <xf numFmtId="0" fontId="9" fillId="0" borderId="2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15" xfId="0" applyFont="1" applyBorder="1" applyAlignment="1">
      <alignment horizontal="left"/>
    </xf>
    <xf numFmtId="0" fontId="9" fillId="0" borderId="23" xfId="0" applyFont="1" applyBorder="1"/>
    <xf numFmtId="0" fontId="9" fillId="0" borderId="25" xfId="0" applyFont="1" applyBorder="1" applyAlignment="1">
      <alignment vertical="center"/>
    </xf>
    <xf numFmtId="0" fontId="12" fillId="0" borderId="36" xfId="0" applyFont="1" applyBorder="1" applyAlignment="1">
      <alignment horizontal="left" wrapText="1"/>
    </xf>
    <xf numFmtId="0" fontId="18" fillId="0" borderId="15" xfId="0" applyFont="1" applyBorder="1" applyAlignment="1">
      <alignment horizontal="left"/>
    </xf>
    <xf numFmtId="0" fontId="9" fillId="0" borderId="22" xfId="0" applyFont="1" applyBorder="1" applyAlignment="1">
      <alignment horizontal="center" wrapText="1"/>
    </xf>
    <xf numFmtId="0" fontId="8" fillId="0" borderId="23" xfId="0" applyFont="1" applyBorder="1"/>
    <xf numFmtId="0" fontId="16" fillId="6" borderId="29" xfId="0" applyFont="1" applyFill="1" applyBorder="1" applyAlignment="1">
      <alignment horizontal="left" wrapText="1"/>
    </xf>
    <xf numFmtId="0" fontId="17" fillId="0" borderId="23" xfId="0" applyFont="1" applyBorder="1" applyAlignment="1">
      <alignment horizontal="left" vertical="center" wrapText="1"/>
    </xf>
    <xf numFmtId="0" fontId="8" fillId="4" borderId="23" xfId="0" applyFont="1" applyFill="1" applyBorder="1"/>
    <xf numFmtId="0" fontId="8" fillId="5" borderId="23" xfId="0" applyFont="1" applyFill="1" applyBorder="1"/>
    <xf numFmtId="0" fontId="8" fillId="0" borderId="23" xfId="0" applyFont="1" applyBorder="1" applyAlignment="1">
      <alignment horizontal="left"/>
    </xf>
    <xf numFmtId="0" fontId="16" fillId="6" borderId="29" xfId="0" applyFont="1" applyFill="1" applyBorder="1" applyAlignment="1">
      <alignment horizontal="left" vertical="center" wrapText="1"/>
    </xf>
    <xf numFmtId="0" fontId="17" fillId="0" borderId="23" xfId="0" applyFont="1" applyBorder="1" applyAlignment="1">
      <alignment horizontal="left"/>
    </xf>
    <xf numFmtId="0" fontId="16" fillId="6" borderId="23" xfId="0" applyFont="1" applyFill="1" applyBorder="1" applyAlignment="1">
      <alignment horizontal="left" vertical="center" wrapText="1"/>
    </xf>
    <xf numFmtId="0" fontId="9" fillId="0" borderId="27" xfId="0" applyFont="1" applyBorder="1" applyAlignment="1">
      <alignment horizontal="center" wrapText="1"/>
    </xf>
    <xf numFmtId="0" fontId="9" fillId="0" borderId="28" xfId="0" applyFont="1" applyBorder="1" applyAlignment="1">
      <alignment wrapText="1"/>
    </xf>
    <xf numFmtId="0" fontId="8" fillId="0" borderId="28" xfId="0" applyFont="1" applyBorder="1" applyAlignment="1">
      <alignment horizontal="left" wrapText="1"/>
    </xf>
    <xf numFmtId="0" fontId="8" fillId="0" borderId="28" xfId="0" applyFont="1" applyBorder="1" applyAlignment="1">
      <alignment wrapText="1"/>
    </xf>
    <xf numFmtId="0" fontId="8" fillId="0" borderId="29" xfId="0" applyFont="1" applyBorder="1"/>
    <xf numFmtId="0" fontId="9" fillId="0" borderId="25" xfId="0" applyFont="1" applyBorder="1" applyAlignment="1">
      <alignment horizontal="left" vertical="center"/>
    </xf>
    <xf numFmtId="0" fontId="9" fillId="0" borderId="20" xfId="0" applyFont="1" applyBorder="1"/>
    <xf numFmtId="0" fontId="9" fillId="0" borderId="21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9" fillId="0" borderId="23" xfId="0" applyFont="1" applyBorder="1" applyAlignment="1">
      <alignment horizontal="left" vertical="top"/>
    </xf>
    <xf numFmtId="0" fontId="9" fillId="0" borderId="25" xfId="0" applyFont="1" applyBorder="1"/>
    <xf numFmtId="0" fontId="9" fillId="0" borderId="26" xfId="0" applyFont="1" applyBorder="1" applyAlignment="1">
      <alignment horizontal="left" vertical="top"/>
    </xf>
    <xf numFmtId="0" fontId="9" fillId="0" borderId="20" xfId="0" applyFont="1" applyBorder="1" applyAlignment="1">
      <alignment horizontal="left" vertical="center"/>
    </xf>
    <xf numFmtId="0" fontId="9" fillId="0" borderId="33" xfId="0" applyFont="1" applyBorder="1" applyAlignment="1">
      <alignment vertical="center"/>
    </xf>
    <xf numFmtId="0" fontId="9" fillId="0" borderId="33" xfId="0" applyFont="1" applyBorder="1"/>
    <xf numFmtId="0" fontId="9" fillId="0" borderId="3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20" fillId="0" borderId="0" xfId="3"/>
    <xf numFmtId="0" fontId="20" fillId="0" borderId="15" xfId="3" applyBorder="1"/>
    <xf numFmtId="0" fontId="24" fillId="0" borderId="15" xfId="3" applyFont="1" applyBorder="1"/>
    <xf numFmtId="0" fontId="9" fillId="0" borderId="22" xfId="0" applyFont="1" applyBorder="1" applyAlignment="1">
      <alignment horizontal="center" vertical="top" wrapText="1"/>
    </xf>
    <xf numFmtId="0" fontId="9" fillId="0" borderId="28" xfId="0" applyFont="1" applyBorder="1" applyAlignment="1">
      <alignment vertical="top" wrapText="1"/>
    </xf>
    <xf numFmtId="0" fontId="8" fillId="0" borderId="28" xfId="0" applyFont="1" applyBorder="1" applyAlignment="1">
      <alignment horizontal="left" vertical="top" wrapText="1"/>
    </xf>
    <xf numFmtId="0" fontId="8" fillId="0" borderId="28" xfId="0" applyFont="1" applyBorder="1" applyAlignment="1">
      <alignment vertical="top" wrapText="1"/>
    </xf>
    <xf numFmtId="0" fontId="8" fillId="0" borderId="15" xfId="0" applyFont="1" applyBorder="1" applyAlignment="1">
      <alignment horizontal="left" vertical="top" wrapText="1"/>
    </xf>
    <xf numFmtId="0" fontId="8" fillId="0" borderId="23" xfId="0" applyFont="1" applyBorder="1" applyAlignment="1">
      <alignment vertical="top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left"/>
    </xf>
    <xf numFmtId="0" fontId="2" fillId="0" borderId="15" xfId="0" applyFont="1" applyBorder="1"/>
    <xf numFmtId="1" fontId="2" fillId="0" borderId="15" xfId="0" applyNumberFormat="1" applyFont="1" applyBorder="1"/>
    <xf numFmtId="0" fontId="5" fillId="2" borderId="15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24" fillId="0" borderId="15" xfId="3" applyFont="1" applyBorder="1"/>
    <xf numFmtId="0" fontId="22" fillId="0" borderId="15" xfId="3" applyFont="1" applyBorder="1" applyAlignment="1">
      <alignment horizontal="center" wrapText="1"/>
    </xf>
    <xf numFmtId="0" fontId="23" fillId="0" borderId="15" xfId="3" applyFont="1" applyBorder="1" applyAlignment="1">
      <alignment horizontal="center" wrapText="1"/>
    </xf>
    <xf numFmtId="0" fontId="29" fillId="3" borderId="20" xfId="0" applyFont="1" applyFill="1" applyBorder="1" applyAlignment="1">
      <alignment horizontal="center" vertical="center"/>
    </xf>
    <xf numFmtId="0" fontId="25" fillId="8" borderId="46" xfId="0" applyFont="1" applyFill="1" applyBorder="1" applyAlignment="1">
      <alignment horizontal="center" vertical="center" wrapText="1"/>
    </xf>
    <xf numFmtId="0" fontId="25" fillId="8" borderId="47" xfId="0" applyFont="1" applyFill="1" applyBorder="1" applyAlignment="1">
      <alignment horizontal="center" vertical="center" wrapText="1"/>
    </xf>
    <xf numFmtId="0" fontId="25" fillId="8" borderId="48" xfId="0" applyFont="1" applyFill="1" applyBorder="1" applyAlignment="1">
      <alignment horizontal="center" vertical="center" wrapText="1"/>
    </xf>
    <xf numFmtId="0" fontId="13" fillId="9" borderId="20" xfId="0" applyFont="1" applyFill="1" applyBorder="1" applyAlignment="1">
      <alignment horizontal="center" vertical="center"/>
    </xf>
    <xf numFmtId="0" fontId="14" fillId="10" borderId="20" xfId="0" applyFont="1" applyFill="1" applyBorder="1" applyAlignment="1">
      <alignment vertical="center"/>
    </xf>
    <xf numFmtId="0" fontId="13" fillId="9" borderId="20" xfId="0" applyFont="1" applyFill="1" applyBorder="1" applyAlignment="1">
      <alignment horizontal="center" vertical="center" wrapText="1"/>
    </xf>
    <xf numFmtId="0" fontId="14" fillId="10" borderId="20" xfId="0" applyFont="1" applyFill="1" applyBorder="1" applyAlignment="1">
      <alignment vertical="center" wrapText="1"/>
    </xf>
    <xf numFmtId="10" fontId="13" fillId="9" borderId="20" xfId="0" applyNumberFormat="1" applyFont="1" applyFill="1" applyBorder="1" applyAlignment="1">
      <alignment horizontal="center" vertical="center" wrapText="1"/>
    </xf>
    <xf numFmtId="10" fontId="14" fillId="10" borderId="21" xfId="0" applyNumberFormat="1" applyFont="1" applyFill="1" applyBorder="1" applyAlignment="1">
      <alignment vertical="center" wrapText="1"/>
    </xf>
    <xf numFmtId="0" fontId="6" fillId="0" borderId="46" xfId="0" applyFont="1" applyBorder="1" applyAlignment="1">
      <alignment horizontal="center"/>
    </xf>
    <xf numFmtId="0" fontId="6" fillId="0" borderId="47" xfId="0" applyFont="1" applyBorder="1" applyAlignment="1">
      <alignment horizontal="center"/>
    </xf>
    <xf numFmtId="0" fontId="6" fillId="0" borderId="48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0" fillId="0" borderId="5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1" fontId="31" fillId="0" borderId="0" xfId="0" applyNumberFormat="1" applyFont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0" fillId="0" borderId="14" xfId="0" applyFont="1" applyBorder="1" applyAlignment="1">
      <alignment vertical="center"/>
    </xf>
    <xf numFmtId="0" fontId="32" fillId="0" borderId="15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left" vertical="center" wrapText="1"/>
    </xf>
    <xf numFmtId="0" fontId="32" fillId="0" borderId="15" xfId="0" applyFont="1" applyBorder="1" applyAlignment="1">
      <alignment horizontal="center" vertical="center" wrapText="1"/>
    </xf>
    <xf numFmtId="1" fontId="32" fillId="0" borderId="15" xfId="0" applyNumberFormat="1" applyFont="1" applyBorder="1" applyAlignment="1">
      <alignment horizontal="center" vertical="center" wrapText="1"/>
    </xf>
    <xf numFmtId="0" fontId="30" fillId="0" borderId="16" xfId="0" applyFont="1" applyBorder="1" applyAlignment="1">
      <alignment horizontal="left" vertical="center"/>
    </xf>
    <xf numFmtId="0" fontId="30" fillId="0" borderId="17" xfId="0" applyFont="1" applyBorder="1" applyAlignment="1">
      <alignment horizontal="left" vertical="center"/>
    </xf>
    <xf numFmtId="0" fontId="30" fillId="0" borderId="18" xfId="0" applyFont="1" applyBorder="1" applyAlignment="1">
      <alignment horizontal="left" vertical="center"/>
    </xf>
    <xf numFmtId="0" fontId="33" fillId="0" borderId="15" xfId="0" applyFont="1" applyBorder="1"/>
    <xf numFmtId="0" fontId="33" fillId="0" borderId="15" xfId="0" applyFont="1" applyBorder="1" applyAlignment="1">
      <alignment horizontal="left"/>
    </xf>
    <xf numFmtId="1" fontId="33" fillId="0" borderId="15" xfId="0" applyNumberFormat="1" applyFont="1" applyBorder="1"/>
    <xf numFmtId="0" fontId="34" fillId="0" borderId="15" xfId="0" applyFont="1" applyBorder="1"/>
    <xf numFmtId="0" fontId="34" fillId="0" borderId="15" xfId="0" applyFont="1" applyBorder="1" applyAlignment="1">
      <alignment horizontal="left"/>
    </xf>
    <xf numFmtId="1" fontId="34" fillId="0" borderId="15" xfId="0" applyNumberFormat="1" applyFont="1" applyBorder="1"/>
    <xf numFmtId="0" fontId="34" fillId="0" borderId="15" xfId="0" applyFont="1" applyBorder="1" applyAlignment="1">
      <alignment horizontal="left"/>
    </xf>
    <xf numFmtId="0" fontId="34" fillId="0" borderId="15" xfId="0" applyFont="1" applyBorder="1"/>
    <xf numFmtId="1" fontId="34" fillId="0" borderId="15" xfId="0" applyNumberFormat="1" applyFont="1" applyBorder="1"/>
    <xf numFmtId="0" fontId="28" fillId="0" borderId="46" xfId="0" applyFont="1" applyBorder="1" applyAlignment="1">
      <alignment horizontal="center" vertical="center"/>
    </xf>
    <xf numFmtId="0" fontId="28" fillId="0" borderId="47" xfId="0" applyFont="1" applyBorder="1" applyAlignment="1">
      <alignment horizontal="center" vertical="center"/>
    </xf>
    <xf numFmtId="0" fontId="28" fillId="0" borderId="48" xfId="0" applyFont="1" applyBorder="1" applyAlignment="1">
      <alignment horizontal="center" vertical="center"/>
    </xf>
    <xf numFmtId="0" fontId="35" fillId="0" borderId="54" xfId="3" applyFont="1" applyBorder="1" applyAlignment="1">
      <alignment horizontal="center" vertical="center" wrapText="1"/>
    </xf>
    <xf numFmtId="0" fontId="35" fillId="0" borderId="55" xfId="3" applyFont="1" applyBorder="1" applyAlignment="1">
      <alignment horizontal="center" vertical="center" wrapText="1"/>
    </xf>
    <xf numFmtId="0" fontId="35" fillId="0" borderId="20" xfId="3" applyFont="1" applyBorder="1" applyAlignment="1">
      <alignment horizontal="center" vertical="center" wrapText="1"/>
    </xf>
    <xf numFmtId="0" fontId="35" fillId="0" borderId="21" xfId="3" applyFont="1" applyBorder="1" applyAlignment="1">
      <alignment horizontal="center" vertical="center" wrapText="1"/>
    </xf>
    <xf numFmtId="0" fontId="35" fillId="0" borderId="56" xfId="3" applyFont="1" applyBorder="1" applyAlignment="1">
      <alignment horizontal="center" vertical="center" wrapText="1"/>
    </xf>
    <xf numFmtId="0" fontId="35" fillId="0" borderId="41" xfId="3" applyFont="1" applyBorder="1" applyAlignment="1">
      <alignment horizontal="center" vertical="center" wrapText="1"/>
    </xf>
    <xf numFmtId="0" fontId="35" fillId="0" borderId="57" xfId="3" applyFont="1" applyBorder="1" applyAlignment="1">
      <alignment horizontal="center" vertical="center" wrapText="1"/>
    </xf>
    <xf numFmtId="0" fontId="35" fillId="0" borderId="58" xfId="3" applyFont="1" applyBorder="1" applyAlignment="1">
      <alignment horizontal="center" vertical="center" wrapText="1"/>
    </xf>
    <xf numFmtId="0" fontId="35" fillId="0" borderId="25" xfId="3" applyFont="1" applyBorder="1" applyAlignment="1">
      <alignment horizontal="center" vertical="center" wrapText="1"/>
    </xf>
    <xf numFmtId="0" fontId="35" fillId="0" borderId="26" xfId="3" applyFont="1" applyBorder="1" applyAlignment="1">
      <alignment horizontal="center" vertical="center" wrapText="1"/>
    </xf>
    <xf numFmtId="0" fontId="35" fillId="0" borderId="40" xfId="3" applyFont="1" applyBorder="1" applyAlignment="1">
      <alignment horizontal="center" vertical="center" wrapText="1"/>
    </xf>
    <xf numFmtId="0" fontId="35" fillId="0" borderId="25" xfId="3" applyFont="1" applyBorder="1" applyAlignment="1">
      <alignment horizontal="center" vertical="center" wrapText="1"/>
    </xf>
    <xf numFmtId="0" fontId="35" fillId="0" borderId="26" xfId="3" applyFont="1" applyBorder="1" applyAlignment="1">
      <alignment horizontal="center" vertical="center" wrapText="1"/>
    </xf>
    <xf numFmtId="1" fontId="36" fillId="0" borderId="27" xfId="3" applyNumberFormat="1" applyFont="1" applyBorder="1" applyAlignment="1">
      <alignment horizontal="center" vertical="center"/>
    </xf>
    <xf numFmtId="0" fontId="36" fillId="0" borderId="59" xfId="3" applyFont="1" applyBorder="1" applyAlignment="1">
      <alignment horizontal="left" vertical="center"/>
    </xf>
    <xf numFmtId="1" fontId="36" fillId="0" borderId="59" xfId="3" applyNumberFormat="1" applyFont="1" applyBorder="1" applyAlignment="1">
      <alignment horizontal="center" vertical="center"/>
    </xf>
    <xf numFmtId="1" fontId="36" fillId="0" borderId="28" xfId="3" applyNumberFormat="1" applyFont="1" applyBorder="1" applyAlignment="1">
      <alignment horizontal="center" vertical="center"/>
    </xf>
    <xf numFmtId="9" fontId="36" fillId="0" borderId="29" xfId="3" applyNumberFormat="1" applyFont="1" applyBorder="1" applyAlignment="1">
      <alignment horizontal="center" vertical="center"/>
    </xf>
    <xf numFmtId="1" fontId="36" fillId="0" borderId="29" xfId="3" applyNumberFormat="1" applyFont="1" applyBorder="1" applyAlignment="1">
      <alignment horizontal="center" vertical="center"/>
    </xf>
    <xf numFmtId="0" fontId="36" fillId="0" borderId="18" xfId="3" applyFont="1" applyBorder="1" applyAlignment="1">
      <alignment horizontal="left" vertical="center"/>
    </xf>
    <xf numFmtId="1" fontId="36" fillId="0" borderId="15" xfId="3" applyNumberFormat="1" applyFont="1" applyBorder="1" applyAlignment="1">
      <alignment horizontal="center" vertical="center"/>
    </xf>
    <xf numFmtId="1" fontId="36" fillId="0" borderId="30" xfId="3" applyNumberFormat="1" applyFont="1" applyBorder="1" applyAlignment="1">
      <alignment horizontal="center" vertical="center"/>
    </xf>
    <xf numFmtId="0" fontId="36" fillId="0" borderId="38" xfId="3" applyFont="1" applyBorder="1" applyAlignment="1">
      <alignment horizontal="left" vertical="center"/>
    </xf>
    <xf numFmtId="1" fontId="36" fillId="0" borderId="60" xfId="3" applyNumberFormat="1" applyFont="1" applyBorder="1" applyAlignment="1">
      <alignment horizontal="center" vertical="center"/>
    </xf>
    <xf numFmtId="1" fontId="36" fillId="0" borderId="31" xfId="3" applyNumberFormat="1" applyFont="1" applyBorder="1" applyAlignment="1">
      <alignment horizontal="center" vertical="center"/>
    </xf>
    <xf numFmtId="9" fontId="36" fillId="0" borderId="61" xfId="3" applyNumberFormat="1" applyFont="1" applyBorder="1" applyAlignment="1">
      <alignment horizontal="center" vertical="center"/>
    </xf>
    <xf numFmtId="1" fontId="36" fillId="0" borderId="61" xfId="3" applyNumberFormat="1" applyFont="1" applyBorder="1" applyAlignment="1">
      <alignment horizontal="center" vertical="center"/>
    </xf>
    <xf numFmtId="0" fontId="35" fillId="0" borderId="46" xfId="3" applyFont="1" applyBorder="1" applyAlignment="1">
      <alignment horizontal="center" vertical="top"/>
    </xf>
    <xf numFmtId="0" fontId="35" fillId="0" borderId="43" xfId="3" applyFont="1" applyBorder="1" applyAlignment="1">
      <alignment horizontal="center" vertical="top"/>
    </xf>
    <xf numFmtId="1" fontId="35" fillId="0" borderId="43" xfId="3" applyNumberFormat="1" applyFont="1" applyBorder="1" applyAlignment="1">
      <alignment horizontal="center" vertical="top"/>
    </xf>
    <xf numFmtId="1" fontId="35" fillId="0" borderId="36" xfId="3" applyNumberFormat="1" applyFont="1" applyBorder="1" applyAlignment="1">
      <alignment horizontal="center" vertical="center"/>
    </xf>
    <xf numFmtId="10" fontId="35" fillId="0" borderId="37" xfId="3" applyNumberFormat="1" applyFont="1" applyBorder="1" applyAlignment="1">
      <alignment horizontal="center" vertical="center"/>
    </xf>
    <xf numFmtId="1" fontId="35" fillId="0" borderId="43" xfId="3" applyNumberFormat="1" applyFont="1" applyBorder="1" applyAlignment="1">
      <alignment horizontal="center" vertical="center"/>
    </xf>
    <xf numFmtId="1" fontId="35" fillId="0" borderId="37" xfId="3" applyNumberFormat="1" applyFont="1" applyBorder="1" applyAlignment="1">
      <alignment horizontal="center" vertical="center"/>
    </xf>
    <xf numFmtId="0" fontId="35" fillId="0" borderId="19" xfId="3" applyFont="1" applyBorder="1" applyAlignment="1">
      <alignment horizontal="center" vertical="center" wrapText="1"/>
    </xf>
    <xf numFmtId="0" fontId="35" fillId="0" borderId="62" xfId="3" applyFont="1" applyBorder="1" applyAlignment="1">
      <alignment horizontal="center" vertical="center" wrapText="1"/>
    </xf>
    <xf numFmtId="0" fontId="35" fillId="0" borderId="52" xfId="3" applyFont="1" applyBorder="1" applyAlignment="1">
      <alignment horizontal="center" vertical="center" wrapText="1"/>
    </xf>
    <xf numFmtId="0" fontId="35" fillId="0" borderId="24" xfId="3" applyFont="1" applyBorder="1" applyAlignment="1">
      <alignment horizontal="center" vertical="center" wrapText="1"/>
    </xf>
    <xf numFmtId="0" fontId="35" fillId="0" borderId="40" xfId="3" applyFont="1" applyBorder="1" applyAlignment="1">
      <alignment horizontal="center" vertical="center" wrapText="1"/>
    </xf>
    <xf numFmtId="0" fontId="20" fillId="0" borderId="27" xfId="3" applyBorder="1" applyAlignment="1">
      <alignment horizontal="center"/>
    </xf>
    <xf numFmtId="0" fontId="36" fillId="0" borderId="59" xfId="3" applyFont="1" applyBorder="1" applyAlignment="1">
      <alignment horizontal="left" vertical="top"/>
    </xf>
    <xf numFmtId="1" fontId="36" fillId="0" borderId="59" xfId="3" applyNumberFormat="1" applyFont="1" applyBorder="1" applyAlignment="1">
      <alignment horizontal="center" vertical="top"/>
    </xf>
    <xf numFmtId="9" fontId="36" fillId="0" borderId="28" xfId="3" applyNumberFormat="1" applyFont="1" applyBorder="1" applyAlignment="1">
      <alignment horizontal="center" vertical="center"/>
    </xf>
    <xf numFmtId="0" fontId="20" fillId="0" borderId="22" xfId="3" applyBorder="1" applyAlignment="1">
      <alignment horizontal="center"/>
    </xf>
    <xf numFmtId="0" fontId="36" fillId="0" borderId="18" xfId="3" applyFont="1" applyBorder="1" applyAlignment="1">
      <alignment horizontal="left" vertical="top"/>
    </xf>
    <xf numFmtId="1" fontId="36" fillId="0" borderId="23" xfId="3" applyNumberFormat="1" applyFont="1" applyBorder="1" applyAlignment="1">
      <alignment horizontal="center" vertical="center"/>
    </xf>
    <xf numFmtId="0" fontId="36" fillId="0" borderId="40" xfId="3" applyFont="1" applyBorder="1" applyAlignment="1">
      <alignment horizontal="left" vertical="top"/>
    </xf>
    <xf numFmtId="1" fontId="36" fillId="0" borderId="58" xfId="3" applyNumberFormat="1" applyFont="1" applyBorder="1" applyAlignment="1">
      <alignment horizontal="center" vertical="top"/>
    </xf>
    <xf numFmtId="1" fontId="36" fillId="0" borderId="25" xfId="3" applyNumberFormat="1" applyFont="1" applyBorder="1" applyAlignment="1">
      <alignment horizontal="center" vertical="center"/>
    </xf>
    <xf numFmtId="1" fontId="36" fillId="0" borderId="49" xfId="3" applyNumberFormat="1" applyFont="1" applyBorder="1" applyAlignment="1">
      <alignment horizontal="center" vertical="center"/>
    </xf>
    <xf numFmtId="9" fontId="36" fillId="0" borderId="49" xfId="3" applyNumberFormat="1" applyFont="1" applyBorder="1" applyAlignment="1">
      <alignment horizontal="center" vertical="center"/>
    </xf>
    <xf numFmtId="1" fontId="36" fillId="0" borderId="26" xfId="3" applyNumberFormat="1" applyFont="1" applyBorder="1" applyAlignment="1">
      <alignment horizontal="center" vertical="center"/>
    </xf>
    <xf numFmtId="0" fontId="32" fillId="0" borderId="46" xfId="3" applyFont="1" applyBorder="1" applyAlignment="1">
      <alignment horizontal="center" vertical="top"/>
    </xf>
    <xf numFmtId="0" fontId="32" fillId="0" borderId="43" xfId="3" applyFont="1" applyBorder="1" applyAlignment="1">
      <alignment horizontal="center" vertical="top"/>
    </xf>
    <xf numFmtId="1" fontId="32" fillId="0" borderId="36" xfId="3" applyNumberFormat="1" applyFont="1" applyBorder="1" applyAlignment="1">
      <alignment horizontal="center" vertical="center"/>
    </xf>
    <xf numFmtId="9" fontId="32" fillId="0" borderId="36" xfId="3" applyNumberFormat="1" applyFont="1" applyBorder="1" applyAlignment="1">
      <alignment horizontal="center" vertical="center"/>
    </xf>
    <xf numFmtId="1" fontId="32" fillId="0" borderId="37" xfId="3" applyNumberFormat="1" applyFont="1" applyBorder="1" applyAlignment="1">
      <alignment horizontal="center" vertical="center"/>
    </xf>
    <xf numFmtId="0" fontId="21" fillId="0" borderId="15" xfId="3" applyFont="1" applyBorder="1" applyAlignment="1">
      <alignment horizontal="center" wrapText="1"/>
    </xf>
    <xf numFmtId="0" fontId="14" fillId="0" borderId="15" xfId="3" applyFont="1" applyBorder="1" applyAlignment="1">
      <alignment horizontal="center"/>
    </xf>
    <xf numFmtId="0" fontId="14" fillId="0" borderId="15" xfId="3" applyFont="1" applyBorder="1" applyAlignment="1">
      <alignment horizontal="center" vertical="center" wrapText="1"/>
    </xf>
    <xf numFmtId="0" fontId="14" fillId="0" borderId="15" xfId="3" applyFont="1" applyBorder="1" applyAlignment="1">
      <alignment horizontal="center" vertical="center" wrapText="1"/>
    </xf>
    <xf numFmtId="0" fontId="14" fillId="0" borderId="16" xfId="3" applyFont="1" applyBorder="1" applyAlignment="1">
      <alignment horizontal="center" vertical="center" wrapText="1"/>
    </xf>
    <xf numFmtId="0" fontId="14" fillId="0" borderId="18" xfId="3" applyFont="1" applyBorder="1" applyAlignment="1">
      <alignment horizontal="center" vertical="center" wrapText="1"/>
    </xf>
    <xf numFmtId="1" fontId="14" fillId="0" borderId="15" xfId="3" applyNumberFormat="1" applyFont="1" applyBorder="1" applyAlignment="1">
      <alignment horizontal="center" vertical="center" wrapText="1"/>
    </xf>
    <xf numFmtId="1" fontId="20" fillId="0" borderId="0" xfId="3" applyNumberFormat="1"/>
    <xf numFmtId="1" fontId="20" fillId="0" borderId="15" xfId="3" applyNumberFormat="1" applyBorder="1"/>
    <xf numFmtId="1" fontId="24" fillId="0" borderId="15" xfId="3" applyNumberFormat="1" applyFont="1" applyBorder="1"/>
    <xf numFmtId="1" fontId="24" fillId="0" borderId="15" xfId="3" applyNumberFormat="1" applyFont="1" applyBorder="1"/>
    <xf numFmtId="0" fontId="28" fillId="0" borderId="15" xfId="3" applyFont="1" applyBorder="1" applyAlignment="1">
      <alignment horizontal="center" vertical="center" wrapText="1"/>
    </xf>
    <xf numFmtId="0" fontId="35" fillId="0" borderId="63" xfId="3" applyFont="1" applyBorder="1" applyAlignment="1">
      <alignment horizontal="center" vertical="center" wrapText="1"/>
    </xf>
    <xf numFmtId="0" fontId="35" fillId="0" borderId="38" xfId="3" applyFont="1" applyBorder="1" applyAlignment="1">
      <alignment horizontal="center" vertical="center" wrapText="1"/>
    </xf>
    <xf numFmtId="0" fontId="35" fillId="0" borderId="15" xfId="3" applyFont="1" applyBorder="1" applyAlignment="1">
      <alignment horizontal="center" vertical="center" wrapText="1"/>
    </xf>
    <xf numFmtId="0" fontId="35" fillId="0" borderId="33" xfId="3" applyFont="1" applyBorder="1" applyAlignment="1">
      <alignment horizontal="center" vertical="center" wrapText="1"/>
    </xf>
    <xf numFmtId="0" fontId="35" fillId="0" borderId="64" xfId="3" applyFont="1" applyBorder="1" applyAlignment="1">
      <alignment horizontal="center" vertical="center" wrapText="1"/>
    </xf>
    <xf numFmtId="0" fontId="35" fillId="0" borderId="59" xfId="3" applyFont="1" applyBorder="1" applyAlignment="1">
      <alignment horizontal="center" vertical="center" wrapText="1"/>
    </xf>
    <xf numFmtId="0" fontId="35" fillId="0" borderId="28" xfId="3" applyFont="1" applyBorder="1" applyAlignment="1">
      <alignment horizontal="center" vertical="center" wrapText="1"/>
    </xf>
    <xf numFmtId="0" fontId="35" fillId="0" borderId="15" xfId="3" applyFont="1" applyBorder="1" applyAlignment="1">
      <alignment horizontal="center" vertical="center" wrapText="1"/>
    </xf>
    <xf numFmtId="0" fontId="36" fillId="0" borderId="15" xfId="3" applyFont="1" applyBorder="1" applyAlignment="1">
      <alignment horizontal="center" vertical="top" wrapText="1"/>
    </xf>
    <xf numFmtId="0" fontId="36" fillId="0" borderId="15" xfId="3" applyFont="1" applyBorder="1" applyAlignment="1">
      <alignment horizontal="left" vertical="top"/>
    </xf>
    <xf numFmtId="1" fontId="36" fillId="0" borderId="15" xfId="3" applyNumberFormat="1" applyFont="1" applyBorder="1" applyAlignment="1">
      <alignment horizontal="center" vertical="top"/>
    </xf>
    <xf numFmtId="0" fontId="20" fillId="0" borderId="15" xfId="3" applyBorder="1" applyAlignment="1">
      <alignment horizontal="center"/>
    </xf>
    <xf numFmtId="10" fontId="36" fillId="0" borderId="15" xfId="3" applyNumberFormat="1" applyFont="1" applyBorder="1" applyAlignment="1">
      <alignment horizontal="center" vertical="top"/>
    </xf>
    <xf numFmtId="1" fontId="20" fillId="0" borderId="15" xfId="3" applyNumberFormat="1" applyBorder="1" applyAlignment="1">
      <alignment horizontal="center" vertical="top"/>
    </xf>
    <xf numFmtId="0" fontId="36" fillId="0" borderId="15" xfId="3" applyFont="1" applyBorder="1" applyAlignment="1">
      <alignment vertical="top"/>
    </xf>
    <xf numFmtId="0" fontId="35" fillId="0" borderId="15" xfId="3" applyFont="1" applyBorder="1" applyAlignment="1">
      <alignment horizontal="center" vertical="top"/>
    </xf>
    <xf numFmtId="1" fontId="35" fillId="0" borderId="15" xfId="3" applyNumberFormat="1" applyFont="1" applyBorder="1" applyAlignment="1">
      <alignment horizontal="center" vertical="top"/>
    </xf>
    <xf numFmtId="10" fontId="35" fillId="0" borderId="15" xfId="3" applyNumberFormat="1" applyFont="1" applyBorder="1" applyAlignment="1">
      <alignment horizontal="center" vertical="top"/>
    </xf>
    <xf numFmtId="0" fontId="37" fillId="0" borderId="46" xfId="0" applyFont="1" applyBorder="1" applyAlignment="1">
      <alignment horizontal="center" vertical="center"/>
    </xf>
    <xf numFmtId="0" fontId="37" fillId="0" borderId="47" xfId="0" applyFont="1" applyBorder="1" applyAlignment="1">
      <alignment horizontal="center" vertical="center"/>
    </xf>
    <xf numFmtId="0" fontId="37" fillId="0" borderId="48" xfId="0" applyFont="1" applyBorder="1" applyAlignment="1">
      <alignment horizontal="center" vertical="center"/>
    </xf>
    <xf numFmtId="0" fontId="38" fillId="0" borderId="27" xfId="0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0" fontId="38" fillId="0" borderId="29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center" vertical="center" wrapText="1"/>
    </xf>
    <xf numFmtId="0" fontId="38" fillId="0" borderId="25" xfId="0" applyFont="1" applyBorder="1" applyAlignment="1">
      <alignment horizontal="center" vertical="center" wrapText="1"/>
    </xf>
    <xf numFmtId="0" fontId="38" fillId="0" borderId="25" xfId="3" applyFont="1" applyBorder="1" applyAlignment="1">
      <alignment horizontal="center" vertical="center" wrapText="1"/>
    </xf>
    <xf numFmtId="0" fontId="38" fillId="0" borderId="26" xfId="3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top"/>
    </xf>
    <xf numFmtId="0" fontId="39" fillId="0" borderId="28" xfId="0" applyFont="1" applyBorder="1" applyAlignment="1">
      <alignment horizontal="left" vertical="top"/>
    </xf>
    <xf numFmtId="164" fontId="39" fillId="0" borderId="28" xfId="0" applyNumberFormat="1" applyFont="1" applyBorder="1" applyAlignment="1">
      <alignment horizontal="center" vertical="top"/>
    </xf>
    <xf numFmtId="10" fontId="39" fillId="0" borderId="28" xfId="0" applyNumberFormat="1" applyFont="1" applyBorder="1" applyAlignment="1">
      <alignment horizontal="center" vertical="top"/>
    </xf>
    <xf numFmtId="164" fontId="39" fillId="0" borderId="29" xfId="0" applyNumberFormat="1" applyFont="1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39" fillId="0" borderId="15" xfId="0" applyFont="1" applyBorder="1" applyAlignment="1">
      <alignment horizontal="left" vertical="top"/>
    </xf>
    <xf numFmtId="164" fontId="39" fillId="0" borderId="15" xfId="0" applyNumberFormat="1" applyFont="1" applyBorder="1" applyAlignment="1">
      <alignment horizontal="center" vertical="top"/>
    </xf>
    <xf numFmtId="10" fontId="39" fillId="0" borderId="15" xfId="0" applyNumberFormat="1" applyFont="1" applyBorder="1" applyAlignment="1">
      <alignment horizontal="center" vertical="top"/>
    </xf>
    <xf numFmtId="164" fontId="39" fillId="0" borderId="23" xfId="0" applyNumberFormat="1" applyFont="1" applyBorder="1" applyAlignment="1">
      <alignment horizontal="center" vertical="top"/>
    </xf>
    <xf numFmtId="0" fontId="0" fillId="0" borderId="32" xfId="0" applyBorder="1" applyAlignment="1">
      <alignment horizontal="center" vertical="top"/>
    </xf>
    <xf numFmtId="0" fontId="39" fillId="0" borderId="33" xfId="0" applyFont="1" applyBorder="1" applyAlignment="1">
      <alignment horizontal="left" vertical="top"/>
    </xf>
    <xf numFmtId="164" fontId="39" fillId="0" borderId="33" xfId="0" applyNumberFormat="1" applyFont="1" applyBorder="1" applyAlignment="1">
      <alignment horizontal="center" vertical="top"/>
    </xf>
    <xf numFmtId="10" fontId="39" fillId="0" borderId="33" xfId="0" applyNumberFormat="1" applyFont="1" applyBorder="1" applyAlignment="1">
      <alignment horizontal="center" vertical="top"/>
    </xf>
    <xf numFmtId="164" fontId="39" fillId="0" borderId="34" xfId="0" applyNumberFormat="1" applyFont="1" applyBorder="1" applyAlignment="1">
      <alignment horizontal="center" vertical="top"/>
    </xf>
    <xf numFmtId="0" fontId="40" fillId="0" borderId="46" xfId="0" applyFont="1" applyBorder="1" applyAlignment="1">
      <alignment horizontal="center" vertical="top"/>
    </xf>
    <xf numFmtId="0" fontId="40" fillId="0" borderId="43" xfId="0" applyFont="1" applyBorder="1" applyAlignment="1">
      <alignment horizontal="center" vertical="top"/>
    </xf>
    <xf numFmtId="1" fontId="40" fillId="0" borderId="36" xfId="0" applyNumberFormat="1" applyFont="1" applyBorder="1" applyAlignment="1">
      <alignment horizontal="center" vertical="top"/>
    </xf>
    <xf numFmtId="10" fontId="40" fillId="0" borderId="36" xfId="0" applyNumberFormat="1" applyFont="1" applyBorder="1" applyAlignment="1">
      <alignment horizontal="center" vertical="top"/>
    </xf>
    <xf numFmtId="1" fontId="40" fillId="0" borderId="37" xfId="0" applyNumberFormat="1" applyFont="1" applyBorder="1" applyAlignment="1">
      <alignment horizontal="center" vertical="top"/>
    </xf>
    <xf numFmtId="0" fontId="41" fillId="0" borderId="65" xfId="0" applyFont="1" applyBorder="1" applyAlignment="1">
      <alignment horizontal="center" vertical="center"/>
    </xf>
    <xf numFmtId="0" fontId="41" fillId="0" borderId="56" xfId="0" applyFont="1" applyBorder="1" applyAlignment="1">
      <alignment horizontal="center" vertical="center"/>
    </xf>
    <xf numFmtId="0" fontId="41" fillId="0" borderId="41" xfId="0" applyFont="1" applyBorder="1" applyAlignment="1">
      <alignment horizontal="center" vertical="center"/>
    </xf>
    <xf numFmtId="0" fontId="44" fillId="0" borderId="50" xfId="0" applyFont="1" applyBorder="1" applyAlignment="1">
      <alignment horizontal="center" vertical="center" wrapText="1"/>
    </xf>
    <xf numFmtId="0" fontId="44" fillId="0" borderId="18" xfId="0" applyFont="1" applyBorder="1" applyAlignment="1">
      <alignment horizontal="center" vertical="center" wrapText="1"/>
    </xf>
    <xf numFmtId="0" fontId="44" fillId="0" borderId="15" xfId="0" applyFont="1" applyBorder="1" applyAlignment="1">
      <alignment horizontal="center" vertical="center" wrapText="1"/>
    </xf>
    <xf numFmtId="0" fontId="45" fillId="0" borderId="15" xfId="0" applyFont="1" applyBorder="1" applyAlignment="1">
      <alignment horizontal="center" vertical="center" wrapText="1"/>
    </xf>
    <xf numFmtId="0" fontId="44" fillId="0" borderId="23" xfId="0" applyFont="1" applyBorder="1" applyAlignment="1">
      <alignment horizontal="center" vertical="center" wrapText="1"/>
    </xf>
    <xf numFmtId="0" fontId="33" fillId="0" borderId="32" xfId="0" applyFont="1" applyBorder="1" applyAlignment="1">
      <alignment horizontal="center" vertical="center" wrapText="1"/>
    </xf>
    <xf numFmtId="0" fontId="33" fillId="0" borderId="15" xfId="0" applyFont="1" applyBorder="1" applyAlignment="1">
      <alignment vertical="center" wrapText="1"/>
    </xf>
    <xf numFmtId="0" fontId="33" fillId="0" borderId="15" xfId="0" applyFont="1" applyBorder="1" applyAlignment="1">
      <alignment horizontal="center" vertical="center"/>
    </xf>
    <xf numFmtId="10" fontId="33" fillId="0" borderId="15" xfId="0" applyNumberFormat="1" applyFont="1" applyBorder="1" applyAlignment="1">
      <alignment horizontal="center" vertical="center"/>
    </xf>
    <xf numFmtId="0" fontId="45" fillId="0" borderId="15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 wrapText="1"/>
    </xf>
    <xf numFmtId="0" fontId="33" fillId="0" borderId="27" xfId="0" applyFont="1" applyBorder="1" applyAlignment="1">
      <alignment horizontal="center" vertical="center" wrapText="1"/>
    </xf>
    <xf numFmtId="0" fontId="44" fillId="0" borderId="15" xfId="0" applyFont="1" applyBorder="1" applyAlignment="1">
      <alignment horizontal="center" vertical="center"/>
    </xf>
    <xf numFmtId="10" fontId="44" fillId="0" borderId="15" xfId="0" applyNumberFormat="1" applyFont="1" applyBorder="1" applyAlignment="1">
      <alignment horizontal="center" vertical="center"/>
    </xf>
    <xf numFmtId="0" fontId="44" fillId="0" borderId="23" xfId="0" applyFont="1" applyBorder="1" applyAlignment="1">
      <alignment horizontal="center" vertical="center"/>
    </xf>
    <xf numFmtId="0" fontId="34" fillId="0" borderId="50" xfId="0" applyFont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center"/>
    </xf>
    <xf numFmtId="10" fontId="34" fillId="0" borderId="15" xfId="0" applyNumberFormat="1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44" fillId="0" borderId="39" xfId="0" applyFont="1" applyBorder="1" applyAlignment="1">
      <alignment horizontal="center" vertical="center" wrapText="1"/>
    </xf>
    <xf numFmtId="0" fontId="44" fillId="0" borderId="40" xfId="0" applyFont="1" applyBorder="1" applyAlignment="1">
      <alignment horizontal="center" vertical="center" wrapText="1"/>
    </xf>
    <xf numFmtId="0" fontId="44" fillId="0" borderId="25" xfId="0" applyFont="1" applyBorder="1" applyAlignment="1">
      <alignment horizontal="center" vertical="center"/>
    </xf>
    <xf numFmtId="10" fontId="44" fillId="0" borderId="25" xfId="0" applyNumberFormat="1" applyFont="1" applyBorder="1" applyAlignment="1">
      <alignment horizontal="center" vertical="center"/>
    </xf>
    <xf numFmtId="0" fontId="45" fillId="0" borderId="25" xfId="0" applyFont="1" applyBorder="1" applyAlignment="1">
      <alignment horizontal="center" vertical="center"/>
    </xf>
    <xf numFmtId="0" fontId="44" fillId="0" borderId="26" xfId="0" applyFont="1" applyBorder="1" applyAlignment="1">
      <alignment horizontal="center" vertical="center"/>
    </xf>
    <xf numFmtId="0" fontId="33" fillId="0" borderId="28" xfId="0" applyFont="1" applyBorder="1" applyAlignment="1">
      <alignment vertical="center" wrapText="1"/>
    </xf>
    <xf numFmtId="0" fontId="33" fillId="0" borderId="28" xfId="0" applyFont="1" applyBorder="1" applyAlignment="1">
      <alignment horizontal="center" vertical="center"/>
    </xf>
    <xf numFmtId="10" fontId="33" fillId="0" borderId="28" xfId="0" applyNumberFormat="1" applyFont="1" applyBorder="1" applyAlignment="1">
      <alignment horizontal="center" vertical="center"/>
    </xf>
    <xf numFmtId="0" fontId="45" fillId="0" borderId="28" xfId="0" applyFont="1" applyBorder="1" applyAlignment="1">
      <alignment horizontal="center" vertical="center"/>
    </xf>
    <xf numFmtId="0" fontId="33" fillId="0" borderId="29" xfId="0" applyFont="1" applyBorder="1" applyAlignment="1">
      <alignment horizontal="center" vertical="center"/>
    </xf>
    <xf numFmtId="10" fontId="44" fillId="0" borderId="15" xfId="0" applyNumberFormat="1" applyFont="1" applyBorder="1" applyAlignment="1">
      <alignment horizontal="center" vertical="center" wrapText="1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10" fontId="34" fillId="0" borderId="36" xfId="0" applyNumberFormat="1" applyFont="1" applyBorder="1" applyAlignment="1">
      <alignment horizontal="center" vertical="center"/>
    </xf>
    <xf numFmtId="0" fontId="45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21" fillId="0" borderId="45" xfId="0" applyFont="1" applyBorder="1" applyAlignment="1">
      <alignment horizontal="right" vertical="center" wrapText="1"/>
    </xf>
    <xf numFmtId="0" fontId="35" fillId="2" borderId="44" xfId="0" applyFont="1" applyFill="1" applyBorder="1" applyAlignment="1">
      <alignment horizontal="center" vertical="center" wrapText="1"/>
    </xf>
    <xf numFmtId="0" fontId="35" fillId="2" borderId="42" xfId="0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 vertical="center" wrapText="1"/>
    </xf>
    <xf numFmtId="0" fontId="35" fillId="2" borderId="20" xfId="0" applyFont="1" applyFill="1" applyBorder="1" applyAlignment="1">
      <alignment horizontal="center" vertical="center" wrapText="1"/>
    </xf>
    <xf numFmtId="0" fontId="35" fillId="2" borderId="21" xfId="0" applyFont="1" applyFill="1" applyBorder="1" applyAlignment="1">
      <alignment horizontal="center" vertical="center" wrapText="1"/>
    </xf>
    <xf numFmtId="0" fontId="35" fillId="2" borderId="30" xfId="0" applyFont="1" applyFill="1" applyBorder="1" applyAlignment="1">
      <alignment horizontal="center" vertical="center" wrapText="1"/>
    </xf>
    <xf numFmtId="0" fontId="35" fillId="2" borderId="31" xfId="0" applyFont="1" applyFill="1" applyBorder="1" applyAlignment="1">
      <alignment horizontal="center" vertical="center"/>
    </xf>
    <xf numFmtId="0" fontId="35" fillId="2" borderId="33" xfId="0" applyFont="1" applyFill="1" applyBorder="1" applyAlignment="1">
      <alignment horizontal="center" vertical="center" wrapText="1"/>
    </xf>
    <xf numFmtId="1" fontId="35" fillId="2" borderId="33" xfId="0" applyNumberFormat="1" applyFont="1" applyFill="1" applyBorder="1" applyAlignment="1">
      <alignment horizontal="center" vertical="center" wrapText="1"/>
    </xf>
    <xf numFmtId="1" fontId="35" fillId="2" borderId="34" xfId="0" applyNumberFormat="1" applyFont="1" applyFill="1" applyBorder="1" applyAlignment="1">
      <alignment horizontal="center" vertical="center" wrapText="1"/>
    </xf>
    <xf numFmtId="0" fontId="22" fillId="0" borderId="19" xfId="0" applyFont="1" applyBorder="1" applyAlignment="1">
      <alignment vertical="center"/>
    </xf>
    <xf numFmtId="0" fontId="22" fillId="0" borderId="20" xfId="0" applyFont="1" applyBorder="1" applyAlignment="1">
      <alignment horizontal="left" vertical="center"/>
    </xf>
    <xf numFmtId="1" fontId="22" fillId="0" borderId="20" xfId="0" applyNumberFormat="1" applyFont="1" applyBorder="1" applyAlignment="1">
      <alignment horizontal="right" vertical="center"/>
    </xf>
    <xf numFmtId="0" fontId="22" fillId="0" borderId="20" xfId="0" applyFont="1" applyBorder="1" applyAlignment="1">
      <alignment horizontal="right" vertical="center"/>
    </xf>
    <xf numFmtId="1" fontId="22" fillId="0" borderId="21" xfId="0" applyNumberFormat="1" applyFont="1" applyBorder="1" applyAlignment="1">
      <alignment horizontal="right" vertical="center"/>
    </xf>
    <xf numFmtId="0" fontId="22" fillId="0" borderId="22" xfId="0" applyFont="1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15" xfId="0" applyFont="1" applyBorder="1" applyAlignment="1">
      <alignment horizontal="right" vertical="center"/>
    </xf>
    <xf numFmtId="1" fontId="22" fillId="0" borderId="15" xfId="0" applyNumberFormat="1" applyFont="1" applyBorder="1" applyAlignment="1">
      <alignment horizontal="right" vertical="center"/>
    </xf>
    <xf numFmtId="1" fontId="22" fillId="0" borderId="23" xfId="0" applyNumberFormat="1" applyFont="1" applyBorder="1" applyAlignment="1">
      <alignment horizontal="right" vertical="center"/>
    </xf>
    <xf numFmtId="0" fontId="21" fillId="0" borderId="22" xfId="0" applyFont="1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15" xfId="0" applyFont="1" applyBorder="1" applyAlignment="1">
      <alignment horizontal="right" vertical="center"/>
    </xf>
    <xf numFmtId="1" fontId="21" fillId="0" borderId="15" xfId="0" applyNumberFormat="1" applyFont="1" applyBorder="1" applyAlignment="1">
      <alignment horizontal="right" vertical="center"/>
    </xf>
    <xf numFmtId="1" fontId="21" fillId="0" borderId="23" xfId="0" applyNumberFormat="1" applyFont="1" applyBorder="1" applyAlignment="1">
      <alignment horizontal="right" vertical="center"/>
    </xf>
    <xf numFmtId="0" fontId="21" fillId="0" borderId="16" xfId="0" applyFont="1" applyBorder="1" applyAlignment="1">
      <alignment horizontal="left" vertical="center"/>
    </xf>
    <xf numFmtId="0" fontId="21" fillId="0" borderId="17" xfId="0" applyFont="1" applyBorder="1" applyAlignment="1">
      <alignment horizontal="left" vertical="center"/>
    </xf>
    <xf numFmtId="0" fontId="21" fillId="0" borderId="66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15" xfId="0" applyFont="1" applyBorder="1" applyAlignment="1">
      <alignment horizontal="right" vertical="center"/>
    </xf>
    <xf numFmtId="1" fontId="21" fillId="0" borderId="15" xfId="0" applyNumberFormat="1" applyFont="1" applyBorder="1" applyAlignment="1">
      <alignment horizontal="right" vertical="center"/>
    </xf>
    <xf numFmtId="1" fontId="21" fillId="0" borderId="23" xfId="0" applyNumberFormat="1" applyFont="1" applyBorder="1" applyAlignment="1">
      <alignment horizontal="right" vertical="center"/>
    </xf>
    <xf numFmtId="0" fontId="21" fillId="0" borderId="24" xfId="0" applyFont="1" applyBorder="1" applyAlignment="1">
      <alignment vertical="center"/>
    </xf>
    <xf numFmtId="0" fontId="21" fillId="0" borderId="25" xfId="0" applyFont="1" applyBorder="1" applyAlignment="1">
      <alignment horizontal="left" vertical="center"/>
    </xf>
    <xf numFmtId="0" fontId="21" fillId="0" borderId="25" xfId="0" applyFont="1" applyBorder="1" applyAlignment="1">
      <alignment horizontal="right" vertical="center"/>
    </xf>
    <xf numFmtId="1" fontId="21" fillId="0" borderId="25" xfId="0" applyNumberFormat="1" applyFont="1" applyBorder="1" applyAlignment="1">
      <alignment horizontal="right" vertical="center"/>
    </xf>
    <xf numFmtId="1" fontId="21" fillId="0" borderId="26" xfId="0" applyNumberFormat="1" applyFont="1" applyBorder="1" applyAlignment="1">
      <alignment horizontal="right" vertical="center"/>
    </xf>
    <xf numFmtId="0" fontId="48" fillId="3" borderId="19" xfId="0" applyFont="1" applyFill="1" applyBorder="1" applyAlignment="1">
      <alignment horizontal="center" vertical="center" wrapText="1"/>
    </xf>
    <xf numFmtId="0" fontId="49" fillId="0" borderId="24" xfId="0" applyFont="1" applyBorder="1" applyAlignment="1">
      <alignment vertical="center" wrapText="1"/>
    </xf>
    <xf numFmtId="0" fontId="49" fillId="0" borderId="25" xfId="0" applyFont="1" applyBorder="1" applyAlignment="1">
      <alignment vertical="center"/>
    </xf>
    <xf numFmtId="0" fontId="48" fillId="3" borderId="25" xfId="0" applyFont="1" applyFill="1" applyBorder="1" applyAlignment="1">
      <alignment horizontal="center" vertical="center" wrapText="1"/>
    </xf>
    <xf numFmtId="0" fontId="48" fillId="0" borderId="25" xfId="0" applyFont="1" applyBorder="1" applyAlignment="1">
      <alignment horizontal="center" vertical="center" wrapText="1"/>
    </xf>
    <xf numFmtId="10" fontId="48" fillId="3" borderId="25" xfId="0" applyNumberFormat="1" applyFont="1" applyFill="1" applyBorder="1" applyAlignment="1">
      <alignment horizontal="center" vertical="center" wrapText="1"/>
    </xf>
    <xf numFmtId="10" fontId="48" fillId="3" borderId="26" xfId="0" applyNumberFormat="1" applyFont="1" applyFill="1" applyBorder="1" applyAlignment="1">
      <alignment horizontal="center" vertical="center" wrapText="1"/>
    </xf>
    <xf numFmtId="0" fontId="50" fillId="3" borderId="27" xfId="0" applyFont="1" applyFill="1" applyBorder="1" applyAlignment="1">
      <alignment horizontal="center" vertical="center"/>
    </xf>
    <xf numFmtId="0" fontId="50" fillId="3" borderId="28" xfId="0" applyFont="1" applyFill="1" applyBorder="1" applyAlignment="1">
      <alignment horizontal="left" vertical="center"/>
    </xf>
    <xf numFmtId="0" fontId="50" fillId="3" borderId="28" xfId="0" applyFont="1" applyFill="1" applyBorder="1" applyAlignment="1">
      <alignment horizontal="center" vertical="center"/>
    </xf>
    <xf numFmtId="10" fontId="50" fillId="3" borderId="28" xfId="1" applyNumberFormat="1" applyFont="1" applyFill="1" applyBorder="1" applyAlignment="1">
      <alignment horizontal="center" vertical="center"/>
    </xf>
    <xf numFmtId="10" fontId="50" fillId="3" borderId="29" xfId="1" applyNumberFormat="1" applyFont="1" applyFill="1" applyBorder="1" applyAlignment="1">
      <alignment horizontal="center" vertical="center"/>
    </xf>
    <xf numFmtId="0" fontId="50" fillId="3" borderId="22" xfId="0" applyFont="1" applyFill="1" applyBorder="1" applyAlignment="1">
      <alignment horizontal="center" vertical="center"/>
    </xf>
    <xf numFmtId="0" fontId="50" fillId="3" borderId="15" xfId="0" applyFont="1" applyFill="1" applyBorder="1" applyAlignment="1">
      <alignment horizontal="left" vertical="center"/>
    </xf>
    <xf numFmtId="0" fontId="50" fillId="3" borderId="15" xfId="0" applyFont="1" applyFill="1" applyBorder="1" applyAlignment="1">
      <alignment horizontal="center" vertical="center"/>
    </xf>
    <xf numFmtId="10" fontId="50" fillId="3" borderId="15" xfId="1" applyNumberFormat="1" applyFont="1" applyFill="1" applyBorder="1" applyAlignment="1">
      <alignment horizontal="center" vertical="center"/>
    </xf>
    <xf numFmtId="10" fontId="50" fillId="3" borderId="23" xfId="1" applyNumberFormat="1" applyFont="1" applyFill="1" applyBorder="1" applyAlignment="1">
      <alignment horizontal="center" vertical="center"/>
    </xf>
    <xf numFmtId="0" fontId="51" fillId="3" borderId="15" xfId="0" applyFont="1" applyFill="1" applyBorder="1" applyAlignment="1">
      <alignment horizontal="left" vertical="center"/>
    </xf>
    <xf numFmtId="0" fontId="50" fillId="3" borderId="32" xfId="0" applyFont="1" applyFill="1" applyBorder="1" applyAlignment="1">
      <alignment horizontal="center" vertical="center"/>
    </xf>
    <xf numFmtId="0" fontId="50" fillId="3" borderId="33" xfId="0" applyFont="1" applyFill="1" applyBorder="1" applyAlignment="1">
      <alignment horizontal="left" vertical="center"/>
    </xf>
    <xf numFmtId="0" fontId="50" fillId="3" borderId="33" xfId="0" applyFont="1" applyFill="1" applyBorder="1" applyAlignment="1">
      <alignment horizontal="center" vertical="center"/>
    </xf>
    <xf numFmtId="10" fontId="50" fillId="3" borderId="33" xfId="1" applyNumberFormat="1" applyFont="1" applyFill="1" applyBorder="1" applyAlignment="1">
      <alignment horizontal="center" vertical="center"/>
    </xf>
    <xf numFmtId="10" fontId="50" fillId="3" borderId="34" xfId="1" applyNumberFormat="1" applyFont="1" applyFill="1" applyBorder="1" applyAlignment="1">
      <alignment horizontal="center" vertical="center"/>
    </xf>
    <xf numFmtId="0" fontId="52" fillId="0" borderId="35" xfId="0" applyFont="1" applyBorder="1" applyAlignment="1">
      <alignment horizontal="center" vertical="center"/>
    </xf>
    <xf numFmtId="0" fontId="49" fillId="0" borderId="36" xfId="0" applyFont="1" applyBorder="1" applyAlignment="1">
      <alignment vertical="center"/>
    </xf>
    <xf numFmtId="0" fontId="15" fillId="0" borderId="36" xfId="0" applyFont="1" applyBorder="1" applyAlignment="1">
      <alignment horizontal="center" vertical="center"/>
    </xf>
    <xf numFmtId="10" fontId="50" fillId="0" borderId="36" xfId="1" applyNumberFormat="1" applyFont="1" applyFill="1" applyBorder="1" applyAlignment="1">
      <alignment horizontal="center" vertical="center"/>
    </xf>
    <xf numFmtId="10" fontId="50" fillId="3" borderId="37" xfId="1" applyNumberFormat="1" applyFont="1" applyFill="1" applyBorder="1" applyAlignment="1">
      <alignment horizontal="center" vertical="center"/>
    </xf>
    <xf numFmtId="0" fontId="53" fillId="3" borderId="0" xfId="0" applyFont="1" applyFill="1"/>
    <xf numFmtId="0" fontId="53" fillId="3" borderId="0" xfId="0" applyFont="1" applyFill="1" applyAlignment="1">
      <alignment horizontal="left"/>
    </xf>
    <xf numFmtId="0" fontId="29" fillId="3" borderId="0" xfId="0" applyFont="1" applyFill="1" applyAlignment="1">
      <alignment horizontal="left" vertical="top"/>
    </xf>
    <xf numFmtId="0" fontId="54" fillId="3" borderId="0" xfId="0" applyFont="1" applyFill="1" applyAlignment="1">
      <alignment horizontal="center" wrapText="1"/>
    </xf>
    <xf numFmtId="0" fontId="19" fillId="3" borderId="0" xfId="0" applyFont="1" applyFill="1"/>
    <xf numFmtId="0" fontId="0" fillId="7" borderId="28" xfId="0" applyFill="1" applyBorder="1" applyAlignment="1">
      <alignment horizontal="left" vertical="top"/>
    </xf>
    <xf numFmtId="0" fontId="9" fillId="11" borderId="20" xfId="0" applyFont="1" applyFill="1" applyBorder="1" applyAlignment="1">
      <alignment vertical="center"/>
    </xf>
    <xf numFmtId="0" fontId="0" fillId="12" borderId="15" xfId="0" applyFill="1" applyBorder="1" applyAlignment="1">
      <alignment horizontal="left" vertical="top"/>
    </xf>
    <xf numFmtId="0" fontId="9" fillId="11" borderId="15" xfId="0" applyFont="1" applyFill="1" applyBorder="1" applyAlignment="1">
      <alignment vertical="center"/>
    </xf>
    <xf numFmtId="0" fontId="9" fillId="0" borderId="15" xfId="0" applyFont="1" applyBorder="1" applyAlignment="1">
      <alignment horizontal="center" wrapText="1"/>
    </xf>
    <xf numFmtId="0" fontId="12" fillId="0" borderId="44" xfId="0" applyFont="1" applyBorder="1" applyAlignment="1">
      <alignment wrapText="1"/>
    </xf>
    <xf numFmtId="0" fontId="9" fillId="0" borderId="15" xfId="0" applyFont="1" applyBorder="1" applyAlignment="1">
      <alignment horizontal="center" vertical="center"/>
    </xf>
    <xf numFmtId="0" fontId="9" fillId="11" borderId="42" xfId="0" applyFont="1" applyFill="1" applyBorder="1" applyAlignment="1">
      <alignment vertical="center"/>
    </xf>
    <xf numFmtId="0" fontId="9" fillId="0" borderId="33" xfId="0" applyFont="1" applyBorder="1" applyAlignment="1">
      <alignment horizontal="left"/>
    </xf>
    <xf numFmtId="0" fontId="55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5" fillId="0" borderId="0" xfId="0" applyFont="1" applyAlignment="1">
      <alignment horizontal="left" vertical="center"/>
    </xf>
    <xf numFmtId="1" fontId="55" fillId="0" borderId="0" xfId="0" applyNumberFormat="1" applyFont="1" applyAlignment="1">
      <alignment horizontal="center" vertical="center"/>
    </xf>
    <xf numFmtId="0" fontId="22" fillId="0" borderId="0" xfId="0" applyFont="1"/>
    <xf numFmtId="1" fontId="47" fillId="0" borderId="0" xfId="0" applyNumberFormat="1" applyFont="1" applyAlignment="1">
      <alignment horizontal="center" vertical="center"/>
    </xf>
    <xf numFmtId="1" fontId="47" fillId="0" borderId="0" xfId="0" applyNumberFormat="1" applyFont="1" applyAlignment="1">
      <alignment horizontal="left" vertical="center"/>
    </xf>
    <xf numFmtId="1" fontId="47" fillId="0" borderId="14" xfId="0" applyNumberFormat="1" applyFont="1" applyBorder="1" applyAlignment="1">
      <alignment vertical="center"/>
    </xf>
    <xf numFmtId="0" fontId="35" fillId="2" borderId="15" xfId="0" applyFont="1" applyFill="1" applyBorder="1" applyAlignment="1">
      <alignment horizontal="center" vertical="center" wrapText="1"/>
    </xf>
    <xf numFmtId="0" fontId="35" fillId="2" borderId="15" xfId="0" applyFont="1" applyFill="1" applyBorder="1" applyAlignment="1">
      <alignment horizontal="left" vertical="center" wrapText="1"/>
    </xf>
    <xf numFmtId="0" fontId="35" fillId="0" borderId="15" xfId="0" applyFont="1" applyBorder="1" applyAlignment="1">
      <alignment horizontal="center" vertical="center" wrapText="1"/>
    </xf>
    <xf numFmtId="1" fontId="35" fillId="2" borderId="15" xfId="0" applyNumberFormat="1" applyFont="1" applyFill="1" applyBorder="1" applyAlignment="1">
      <alignment horizontal="center" vertical="center" wrapText="1"/>
    </xf>
    <xf numFmtId="0" fontId="35" fillId="2" borderId="15" xfId="0" applyFont="1" applyFill="1" applyBorder="1" applyAlignment="1">
      <alignment horizontal="center" vertical="center" wrapText="1"/>
    </xf>
    <xf numFmtId="0" fontId="47" fillId="0" borderId="15" xfId="0" applyFont="1" applyBorder="1" applyAlignment="1">
      <alignment horizontal="center" vertical="center"/>
    </xf>
    <xf numFmtId="0" fontId="55" fillId="0" borderId="15" xfId="0" applyFont="1" applyBorder="1" applyAlignment="1">
      <alignment horizontal="center" vertical="center"/>
    </xf>
    <xf numFmtId="0" fontId="55" fillId="0" borderId="15" xfId="0" applyFont="1" applyBorder="1" applyAlignment="1">
      <alignment horizontal="left" vertical="center"/>
    </xf>
    <xf numFmtId="1" fontId="55" fillId="0" borderId="15" xfId="0" applyNumberFormat="1" applyFont="1" applyBorder="1" applyAlignment="1">
      <alignment horizontal="right" vertical="center"/>
    </xf>
    <xf numFmtId="0" fontId="55" fillId="0" borderId="15" xfId="0" applyFont="1" applyBorder="1" applyAlignment="1">
      <alignment horizontal="right" vertical="center"/>
    </xf>
    <xf numFmtId="0" fontId="47" fillId="0" borderId="15" xfId="0" applyFont="1" applyBorder="1" applyAlignment="1">
      <alignment horizontal="right" vertical="center"/>
    </xf>
    <xf numFmtId="0" fontId="47" fillId="0" borderId="15" xfId="0" applyFont="1" applyBorder="1" applyAlignment="1">
      <alignment horizontal="left" vertical="center"/>
    </xf>
    <xf numFmtId="1" fontId="47" fillId="0" borderId="15" xfId="0" applyNumberFormat="1" applyFont="1" applyBorder="1" applyAlignment="1">
      <alignment horizontal="right" vertical="center"/>
    </xf>
    <xf numFmtId="0" fontId="47" fillId="0" borderId="15" xfId="0" applyFont="1" applyBorder="1" applyAlignment="1">
      <alignment horizontal="right" vertical="center"/>
    </xf>
    <xf numFmtId="0" fontId="35" fillId="0" borderId="16" xfId="0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5" fillId="2" borderId="33" xfId="0" applyFont="1" applyFill="1" applyBorder="1" applyAlignment="1">
      <alignment horizontal="left" vertical="center" wrapText="1"/>
    </xf>
    <xf numFmtId="0" fontId="35" fillId="2" borderId="28" xfId="0" applyFont="1" applyFill="1" applyBorder="1" applyAlignment="1">
      <alignment horizontal="left" vertical="center" wrapText="1"/>
    </xf>
    <xf numFmtId="0" fontId="35" fillId="2" borderId="33" xfId="0" applyFont="1" applyFill="1" applyBorder="1" applyAlignment="1">
      <alignment horizontal="center" vertical="center" wrapText="1"/>
    </xf>
    <xf numFmtId="0" fontId="35" fillId="2" borderId="28" xfId="0" applyFont="1" applyFill="1" applyBorder="1" applyAlignment="1">
      <alignment horizontal="center" vertical="center" wrapText="1"/>
    </xf>
    <xf numFmtId="0" fontId="47" fillId="0" borderId="16" xfId="0" applyFont="1" applyBorder="1" applyAlignment="1">
      <alignment horizontal="center" vertical="center"/>
    </xf>
    <xf numFmtId="0" fontId="47" fillId="0" borderId="17" xfId="0" applyFont="1" applyBorder="1" applyAlignment="1">
      <alignment horizontal="center" vertical="center"/>
    </xf>
    <xf numFmtId="0" fontId="47" fillId="0" borderId="18" xfId="0" applyFont="1" applyBorder="1" applyAlignment="1">
      <alignment horizontal="center" vertical="center"/>
    </xf>
    <xf numFmtId="0" fontId="47" fillId="0" borderId="16" xfId="0" applyFont="1" applyBorder="1" applyAlignment="1">
      <alignment horizontal="right" vertical="center"/>
    </xf>
    <xf numFmtId="0" fontId="47" fillId="0" borderId="18" xfId="0" applyFont="1" applyBorder="1" applyAlignment="1">
      <alignment horizontal="right" vertical="center"/>
    </xf>
    <xf numFmtId="2" fontId="55" fillId="0" borderId="15" xfId="0" applyNumberFormat="1" applyFont="1" applyBorder="1" applyAlignment="1">
      <alignment horizontal="right" vertical="center"/>
    </xf>
    <xf numFmtId="2" fontId="47" fillId="0" borderId="15" xfId="0" applyNumberFormat="1" applyFont="1" applyBorder="1" applyAlignment="1">
      <alignment horizontal="right" vertical="center"/>
    </xf>
    <xf numFmtId="0" fontId="56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6" fillId="0" borderId="0" xfId="0" applyFont="1" applyAlignment="1">
      <alignment horizontal="left" vertical="center"/>
    </xf>
    <xf numFmtId="1" fontId="56" fillId="0" borderId="0" xfId="0" applyNumberFormat="1" applyFont="1" applyAlignment="1">
      <alignment horizontal="center" vertical="center"/>
    </xf>
    <xf numFmtId="1" fontId="57" fillId="0" borderId="0" xfId="0" applyNumberFormat="1" applyFont="1" applyAlignment="1">
      <alignment horizontal="left" vertical="center"/>
    </xf>
    <xf numFmtId="1" fontId="57" fillId="0" borderId="0" xfId="0" applyNumberFormat="1" applyFont="1" applyAlignment="1">
      <alignment horizontal="center" vertical="center"/>
    </xf>
    <xf numFmtId="1" fontId="57" fillId="0" borderId="14" xfId="0" applyNumberFormat="1" applyFont="1" applyBorder="1" applyAlignment="1">
      <alignment vertical="center"/>
    </xf>
    <xf numFmtId="0" fontId="38" fillId="0" borderId="15" xfId="0" applyFont="1" applyBorder="1" applyAlignment="1">
      <alignment horizontal="center" vertical="center" wrapText="1"/>
    </xf>
    <xf numFmtId="0" fontId="38" fillId="0" borderId="15" xfId="0" applyFont="1" applyBorder="1" applyAlignment="1">
      <alignment horizontal="left" vertical="center" wrapText="1"/>
    </xf>
    <xf numFmtId="1" fontId="38" fillId="0" borderId="15" xfId="0" applyNumberFormat="1" applyFont="1" applyBorder="1" applyAlignment="1">
      <alignment horizontal="center" vertical="center" wrapText="1"/>
    </xf>
    <xf numFmtId="1" fontId="38" fillId="0" borderId="15" xfId="0" applyNumberFormat="1" applyFont="1" applyBorder="1" applyAlignment="1">
      <alignment horizontal="center" vertical="center" wrapText="1"/>
    </xf>
    <xf numFmtId="0" fontId="57" fillId="0" borderId="15" xfId="0" applyFont="1" applyBorder="1" applyAlignment="1">
      <alignment horizontal="center" vertical="center"/>
    </xf>
    <xf numFmtId="0" fontId="56" fillId="0" borderId="15" xfId="0" applyFont="1" applyBorder="1" applyAlignment="1">
      <alignment horizontal="center" vertical="center"/>
    </xf>
    <xf numFmtId="0" fontId="56" fillId="0" borderId="15" xfId="0" applyFont="1" applyBorder="1" applyAlignment="1">
      <alignment horizontal="left" vertical="center"/>
    </xf>
    <xf numFmtId="1" fontId="56" fillId="0" borderId="15" xfId="0" applyNumberFormat="1" applyFont="1" applyBorder="1" applyAlignment="1">
      <alignment horizontal="right" vertical="center"/>
    </xf>
    <xf numFmtId="2" fontId="56" fillId="0" borderId="15" xfId="0" applyNumberFormat="1" applyFont="1" applyBorder="1" applyAlignment="1">
      <alignment horizontal="right" vertical="center"/>
    </xf>
    <xf numFmtId="0" fontId="57" fillId="0" borderId="15" xfId="0" applyFont="1" applyBorder="1" applyAlignment="1">
      <alignment horizontal="right" vertical="center"/>
    </xf>
    <xf numFmtId="0" fontId="57" fillId="0" borderId="15" xfId="0" applyFont="1" applyBorder="1" applyAlignment="1">
      <alignment horizontal="left" vertical="center"/>
    </xf>
    <xf numFmtId="1" fontId="57" fillId="0" borderId="15" xfId="0" applyNumberFormat="1" applyFont="1" applyBorder="1" applyAlignment="1">
      <alignment horizontal="right" vertical="center"/>
    </xf>
    <xf numFmtId="2" fontId="57" fillId="0" borderId="15" xfId="0" applyNumberFormat="1" applyFont="1" applyBorder="1" applyAlignment="1">
      <alignment horizontal="right" vertical="center"/>
    </xf>
    <xf numFmtId="0" fontId="58" fillId="0" borderId="15" xfId="0" applyFont="1" applyBorder="1" applyAlignment="1">
      <alignment horizontal="left" vertical="center"/>
    </xf>
    <xf numFmtId="0" fontId="57" fillId="0" borderId="15" xfId="0" applyFont="1" applyBorder="1" applyAlignment="1">
      <alignment horizontal="right" vertical="center"/>
    </xf>
    <xf numFmtId="0" fontId="22" fillId="0" borderId="0" xfId="0" applyFont="1" applyAlignment="1">
      <alignment vertical="center"/>
    </xf>
    <xf numFmtId="0" fontId="21" fillId="0" borderId="65" xfId="0" applyFont="1" applyBorder="1" applyAlignment="1">
      <alignment horizontal="center" vertical="center"/>
    </xf>
    <xf numFmtId="0" fontId="21" fillId="0" borderId="56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2" fontId="22" fillId="0" borderId="15" xfId="0" applyNumberFormat="1" applyFont="1" applyBorder="1" applyAlignment="1">
      <alignment horizontal="right" vertical="center"/>
    </xf>
    <xf numFmtId="2" fontId="21" fillId="0" borderId="15" xfId="0" applyNumberFormat="1" applyFont="1" applyBorder="1" applyAlignment="1">
      <alignment horizontal="right" vertical="center"/>
    </xf>
    <xf numFmtId="0" fontId="21" fillId="0" borderId="50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66" xfId="0" applyFont="1" applyBorder="1" applyAlignment="1">
      <alignment horizontal="center" vertical="center"/>
    </xf>
    <xf numFmtId="2" fontId="21" fillId="0" borderId="25" xfId="0" applyNumberFormat="1" applyFont="1" applyBorder="1" applyAlignment="1">
      <alignment horizontal="right" vertical="center"/>
    </xf>
    <xf numFmtId="0" fontId="21" fillId="0" borderId="26" xfId="0" applyFont="1" applyBorder="1" applyAlignment="1">
      <alignment horizontal="right" vertical="center"/>
    </xf>
    <xf numFmtId="0" fontId="59" fillId="0" borderId="46" xfId="7" applyFont="1" applyBorder="1" applyAlignment="1">
      <alignment horizontal="center" vertical="center"/>
    </xf>
    <xf numFmtId="0" fontId="59" fillId="0" borderId="47" xfId="7" applyFont="1" applyBorder="1" applyAlignment="1">
      <alignment horizontal="center" vertical="center"/>
    </xf>
    <xf numFmtId="0" fontId="59" fillId="0" borderId="48" xfId="7" applyFont="1" applyBorder="1" applyAlignment="1">
      <alignment horizontal="center" vertical="center"/>
    </xf>
    <xf numFmtId="0" fontId="35" fillId="0" borderId="51" xfId="7" applyFont="1" applyBorder="1" applyAlignment="1">
      <alignment horizontal="center" vertical="center" wrapText="1"/>
    </xf>
    <xf numFmtId="0" fontId="35" fillId="0" borderId="49" xfId="7" applyFont="1" applyBorder="1" applyAlignment="1">
      <alignment horizontal="center" vertical="center" wrapText="1"/>
    </xf>
    <xf numFmtId="0" fontId="35" fillId="0" borderId="67" xfId="7" applyFont="1" applyBorder="1" applyAlignment="1">
      <alignment horizontal="center" vertical="center" wrapText="1"/>
    </xf>
    <xf numFmtId="0" fontId="11" fillId="0" borderId="27" xfId="7" applyBorder="1" applyAlignment="1">
      <alignment horizontal="center"/>
    </xf>
    <xf numFmtId="0" fontId="36" fillId="0" borderId="28" xfId="7" applyFont="1" applyBorder="1" applyAlignment="1">
      <alignment horizontal="left" vertical="top"/>
    </xf>
    <xf numFmtId="1" fontId="60" fillId="0" borderId="15" xfId="0" applyNumberFormat="1" applyFont="1" applyBorder="1" applyAlignment="1">
      <alignment horizontal="center" vertical="center"/>
    </xf>
    <xf numFmtId="10" fontId="60" fillId="0" borderId="15" xfId="0" applyNumberFormat="1" applyFont="1" applyBorder="1" applyAlignment="1">
      <alignment horizontal="center" vertical="center"/>
    </xf>
    <xf numFmtId="1" fontId="60" fillId="0" borderId="23" xfId="0" applyNumberFormat="1" applyFont="1" applyBorder="1" applyAlignment="1">
      <alignment horizontal="center" vertical="center"/>
    </xf>
    <xf numFmtId="0" fontId="36" fillId="0" borderId="31" xfId="7" applyFont="1" applyBorder="1" applyAlignment="1">
      <alignment horizontal="left" vertical="top"/>
    </xf>
    <xf numFmtId="1" fontId="60" fillId="0" borderId="33" xfId="0" applyNumberFormat="1" applyFont="1" applyBorder="1" applyAlignment="1">
      <alignment horizontal="center" vertical="center"/>
    </xf>
    <xf numFmtId="10" fontId="60" fillId="0" borderId="33" xfId="0" applyNumberFormat="1" applyFont="1" applyBorder="1" applyAlignment="1">
      <alignment horizontal="center" vertical="center"/>
    </xf>
    <xf numFmtId="1" fontId="60" fillId="0" borderId="34" xfId="0" applyNumberFormat="1" applyFont="1" applyBorder="1" applyAlignment="1">
      <alignment horizontal="center" vertical="center"/>
    </xf>
    <xf numFmtId="0" fontId="61" fillId="0" borderId="46" xfId="0" applyFont="1" applyBorder="1" applyAlignment="1">
      <alignment horizontal="center" vertical="center"/>
    </xf>
    <xf numFmtId="0" fontId="61" fillId="0" borderId="43" xfId="0" applyFont="1" applyBorder="1" applyAlignment="1">
      <alignment horizontal="center" vertical="center"/>
    </xf>
    <xf numFmtId="1" fontId="7" fillId="0" borderId="36" xfId="0" applyNumberFormat="1" applyFont="1" applyBorder="1" applyAlignment="1">
      <alignment horizontal="center" vertical="center"/>
    </xf>
    <xf numFmtId="10" fontId="7" fillId="0" borderId="36" xfId="0" applyNumberFormat="1" applyFont="1" applyBorder="1" applyAlignment="1">
      <alignment horizontal="center" vertical="center"/>
    </xf>
    <xf numFmtId="1" fontId="7" fillId="0" borderId="37" xfId="0" applyNumberFormat="1" applyFont="1" applyBorder="1" applyAlignment="1">
      <alignment horizontal="center" vertical="center"/>
    </xf>
    <xf numFmtId="0" fontId="27" fillId="0" borderId="15" xfId="0" applyFont="1" applyBorder="1" applyAlignment="1">
      <alignment horizontal="center"/>
    </xf>
    <xf numFmtId="0" fontId="12" fillId="0" borderId="15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/>
    </xf>
    <xf numFmtId="0" fontId="62" fillId="0" borderId="15" xfId="0" applyFont="1" applyBorder="1"/>
    <xf numFmtId="1" fontId="63" fillId="0" borderId="15" xfId="0" applyNumberFormat="1" applyFont="1" applyBorder="1" applyAlignment="1">
      <alignment horizontal="center" vertical="center" wrapText="1"/>
    </xf>
    <xf numFmtId="0" fontId="60" fillId="0" borderId="15" xfId="0" applyFont="1" applyBorder="1" applyAlignment="1">
      <alignment horizontal="center"/>
    </xf>
    <xf numFmtId="0" fontId="60" fillId="0" borderId="15" xfId="0" applyFont="1" applyBorder="1" applyAlignment="1">
      <alignment horizontal="center" vertical="center"/>
    </xf>
    <xf numFmtId="1" fontId="60" fillId="0" borderId="15" xfId="0" applyNumberFormat="1" applyFont="1" applyBorder="1" applyAlignment="1">
      <alignment horizontal="center"/>
    </xf>
    <xf numFmtId="0" fontId="61" fillId="0" borderId="16" xfId="0" applyFont="1" applyBorder="1" applyAlignment="1">
      <alignment horizontal="center" vertical="center"/>
    </xf>
    <xf numFmtId="0" fontId="61" fillId="0" borderId="18" xfId="0" applyFont="1" applyBorder="1" applyAlignment="1">
      <alignment horizontal="center" vertical="center"/>
    </xf>
    <xf numFmtId="1" fontId="7" fillId="0" borderId="15" xfId="0" applyNumberFormat="1" applyFont="1" applyBorder="1" applyAlignment="1">
      <alignment horizontal="center" vertical="center"/>
    </xf>
    <xf numFmtId="10" fontId="7" fillId="0" borderId="15" xfId="0" applyNumberFormat="1" applyFont="1" applyBorder="1" applyAlignment="1">
      <alignment horizontal="center" vertical="center"/>
    </xf>
  </cellXfs>
  <cellStyles count="8">
    <cellStyle name="Normal" xfId="0" builtinId="0"/>
    <cellStyle name="Normal 2" xfId="3" xr:uid="{A1A7FFA1-B34E-49D7-8ECD-A53AAAB75950}"/>
    <cellStyle name="Normal 2 10" xfId="5" xr:uid="{65B23F1B-C15B-4848-9411-56D5846EB29E}"/>
    <cellStyle name="Normal 2 2" xfId="6" xr:uid="{E9494C2A-B520-460B-A776-37D74AD6B1B1}"/>
    <cellStyle name="Normal 3" xfId="7" xr:uid="{CC707CAD-4616-4150-ABF9-E1C3E90703AE}"/>
    <cellStyle name="Normal 5" xfId="2" xr:uid="{5ED01EB4-ECAA-485E-9ABB-D526C3D39B3D}"/>
    <cellStyle name="Normal 6" xfId="4" xr:uid="{0F9E0B11-F6AB-43E1-AD1B-17B4CE5E8054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Online%20Data%20June%202026.xlsx" TargetMode="External"/><Relationship Id="rId2" Type="http://schemas.openxmlformats.org/officeDocument/2006/relationships/externalLinkPath" Target="file:///K:\Shashank\FY%202026-27\170th\Online%20Data%20June%202026.xlsx" TargetMode="External"/><Relationship Id="rId1" Type="http://schemas.openxmlformats.org/officeDocument/2006/relationships/externalLinkPath" Target="/Shashank/FY%202026-27/170th/Online%20Data%20June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RANCH"/>
      <sheetName val="1A"/>
      <sheetName val="CD RATIO"/>
      <sheetName val="DISTRICT"/>
      <sheetName val="KEY BUSI"/>
      <sheetName val="SPECIAL CAT"/>
      <sheetName val="OS AGRI"/>
      <sheetName val="OS MSME"/>
      <sheetName val="OS OPS"/>
      <sheetName val="OS NPS"/>
      <sheetName val="HOUSING"/>
      <sheetName val="EDUCATION"/>
      <sheetName val="NPA ALL"/>
      <sheetName val="NPA PS"/>
      <sheetName val="OS AGRI (2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9">
          <cell r="D9">
            <v>1386671</v>
          </cell>
          <cell r="E9">
            <v>6765901</v>
          </cell>
          <cell r="G9">
            <v>2255944</v>
          </cell>
          <cell r="J9">
            <v>1262496</v>
          </cell>
          <cell r="M9">
            <v>175281</v>
          </cell>
          <cell r="P9">
            <v>515754</v>
          </cell>
        </row>
        <row r="10">
          <cell r="D10">
            <v>193432</v>
          </cell>
          <cell r="E10">
            <v>1152246</v>
          </cell>
          <cell r="G10">
            <v>353381</v>
          </cell>
          <cell r="J10">
            <v>214196</v>
          </cell>
          <cell r="M10">
            <v>30029</v>
          </cell>
          <cell r="P10">
            <v>144611</v>
          </cell>
        </row>
        <row r="11">
          <cell r="D11">
            <v>26325</v>
          </cell>
          <cell r="E11">
            <v>827164</v>
          </cell>
          <cell r="G11">
            <v>37101</v>
          </cell>
          <cell r="J11">
            <v>99567</v>
          </cell>
          <cell r="M11">
            <v>24131</v>
          </cell>
          <cell r="P11">
            <v>37947</v>
          </cell>
        </row>
        <row r="12">
          <cell r="D12">
            <v>216918</v>
          </cell>
          <cell r="E12">
            <v>2054188</v>
          </cell>
          <cell r="G12">
            <v>366035</v>
          </cell>
          <cell r="J12">
            <v>501522</v>
          </cell>
          <cell r="M12">
            <v>141647</v>
          </cell>
          <cell r="P12">
            <v>174153</v>
          </cell>
        </row>
        <row r="13">
          <cell r="D13">
            <v>151840</v>
          </cell>
          <cell r="E13">
            <v>845398</v>
          </cell>
          <cell r="G13">
            <v>266572</v>
          </cell>
          <cell r="J13">
            <v>216568</v>
          </cell>
          <cell r="M13">
            <v>15179</v>
          </cell>
          <cell r="P13">
            <v>95952</v>
          </cell>
        </row>
        <row r="14">
          <cell r="D14">
            <v>71946</v>
          </cell>
          <cell r="E14">
            <v>957194</v>
          </cell>
          <cell r="G14">
            <v>115847</v>
          </cell>
          <cell r="J14">
            <v>168418</v>
          </cell>
          <cell r="M14">
            <v>65734</v>
          </cell>
          <cell r="P14">
            <v>52048</v>
          </cell>
        </row>
        <row r="15">
          <cell r="D15">
            <v>44253</v>
          </cell>
          <cell r="E15">
            <v>774628</v>
          </cell>
          <cell r="G15">
            <v>110183</v>
          </cell>
          <cell r="J15">
            <v>57841</v>
          </cell>
          <cell r="M15">
            <v>25097</v>
          </cell>
          <cell r="P15">
            <v>44969</v>
          </cell>
        </row>
        <row r="16">
          <cell r="D16">
            <v>967144</v>
          </cell>
          <cell r="E16">
            <v>6498349</v>
          </cell>
          <cell r="G16">
            <v>2024811</v>
          </cell>
          <cell r="J16">
            <v>1252100</v>
          </cell>
          <cell r="M16">
            <v>243743</v>
          </cell>
          <cell r="P16">
            <v>390276</v>
          </cell>
        </row>
        <row r="17">
          <cell r="D17">
            <v>33889</v>
          </cell>
          <cell r="E17">
            <v>249138</v>
          </cell>
          <cell r="G17">
            <v>83739</v>
          </cell>
          <cell r="J17">
            <v>70049</v>
          </cell>
          <cell r="M17">
            <v>1428</v>
          </cell>
          <cell r="P17">
            <v>18520</v>
          </cell>
        </row>
        <row r="18">
          <cell r="D18">
            <v>231317</v>
          </cell>
          <cell r="E18">
            <v>1733036</v>
          </cell>
          <cell r="G18">
            <v>421571</v>
          </cell>
          <cell r="J18">
            <v>387704</v>
          </cell>
          <cell r="M18">
            <v>88619</v>
          </cell>
          <cell r="P18">
            <v>90328</v>
          </cell>
        </row>
        <row r="19">
          <cell r="D19">
            <v>205805</v>
          </cell>
          <cell r="E19">
            <v>1454923</v>
          </cell>
          <cell r="G19">
            <v>372861</v>
          </cell>
          <cell r="J19">
            <v>443127</v>
          </cell>
          <cell r="M19">
            <v>10752</v>
          </cell>
          <cell r="P19">
            <v>185415</v>
          </cell>
        </row>
        <row r="20">
          <cell r="D20">
            <v>2547085</v>
          </cell>
          <cell r="E20">
            <v>18857788</v>
          </cell>
          <cell r="G20">
            <v>2659593</v>
          </cell>
          <cell r="J20">
            <v>2419621</v>
          </cell>
          <cell r="M20">
            <v>3681488</v>
          </cell>
          <cell r="P20">
            <v>1838418</v>
          </cell>
        </row>
        <row r="23">
          <cell r="D23">
            <v>755178</v>
          </cell>
          <cell r="E23">
            <v>4037601</v>
          </cell>
          <cell r="G23">
            <v>665116</v>
          </cell>
          <cell r="J23">
            <v>1465847</v>
          </cell>
          <cell r="M23">
            <v>178831</v>
          </cell>
          <cell r="P23">
            <v>182442</v>
          </cell>
        </row>
        <row r="24">
          <cell r="D24">
            <v>230272</v>
          </cell>
          <cell r="E24">
            <v>605266</v>
          </cell>
          <cell r="G24">
            <v>69699</v>
          </cell>
          <cell r="J24">
            <v>135434</v>
          </cell>
          <cell r="M24">
            <v>4483</v>
          </cell>
          <cell r="P24">
            <v>73826</v>
          </cell>
        </row>
        <row r="25">
          <cell r="D25">
            <v>9218</v>
          </cell>
          <cell r="E25">
            <v>22025</v>
          </cell>
          <cell r="G25">
            <v>8981</v>
          </cell>
          <cell r="J25">
            <v>605</v>
          </cell>
          <cell r="M25">
            <v>0</v>
          </cell>
          <cell r="P25">
            <v>15</v>
          </cell>
        </row>
        <row r="26">
          <cell r="D26">
            <v>1925</v>
          </cell>
          <cell r="E26">
            <v>145287</v>
          </cell>
          <cell r="G26">
            <v>2049</v>
          </cell>
          <cell r="J26">
            <v>103789</v>
          </cell>
          <cell r="M26">
            <v>2776</v>
          </cell>
          <cell r="P26">
            <v>1667</v>
          </cell>
        </row>
        <row r="27">
          <cell r="D27">
            <v>87195</v>
          </cell>
          <cell r="E27">
            <v>341438</v>
          </cell>
          <cell r="G27">
            <v>94402</v>
          </cell>
          <cell r="J27">
            <v>60358</v>
          </cell>
          <cell r="M27">
            <v>140</v>
          </cell>
          <cell r="P27">
            <v>54398</v>
          </cell>
        </row>
        <row r="28">
          <cell r="D28">
            <v>751</v>
          </cell>
          <cell r="E28">
            <v>3567</v>
          </cell>
          <cell r="G28">
            <v>0</v>
          </cell>
          <cell r="J28">
            <v>162</v>
          </cell>
          <cell r="M28">
            <v>0</v>
          </cell>
          <cell r="P28">
            <v>114</v>
          </cell>
        </row>
        <row r="29">
          <cell r="D29">
            <v>8783</v>
          </cell>
          <cell r="E29">
            <v>323600</v>
          </cell>
          <cell r="G29">
            <v>6343</v>
          </cell>
          <cell r="J29">
            <v>45838</v>
          </cell>
          <cell r="M29">
            <v>20032</v>
          </cell>
          <cell r="P29">
            <v>1552</v>
          </cell>
        </row>
        <row r="30">
          <cell r="D30">
            <v>2580031</v>
          </cell>
          <cell r="E30">
            <v>12595689</v>
          </cell>
          <cell r="G30">
            <v>1830197</v>
          </cell>
          <cell r="J30">
            <v>3651806</v>
          </cell>
          <cell r="M30">
            <v>694984</v>
          </cell>
          <cell r="P30">
            <v>1008023</v>
          </cell>
        </row>
        <row r="31">
          <cell r="D31">
            <v>960069</v>
          </cell>
          <cell r="E31">
            <v>7872372</v>
          </cell>
          <cell r="G31">
            <v>1095310</v>
          </cell>
          <cell r="J31">
            <v>3310329</v>
          </cell>
          <cell r="M31">
            <v>315258</v>
          </cell>
          <cell r="P31">
            <v>128563</v>
          </cell>
        </row>
        <row r="32">
          <cell r="D32">
            <v>64959</v>
          </cell>
          <cell r="E32">
            <v>627075</v>
          </cell>
          <cell r="G32">
            <v>130090</v>
          </cell>
          <cell r="J32">
            <v>99051</v>
          </cell>
          <cell r="M32">
            <v>10530</v>
          </cell>
          <cell r="P32">
            <v>58101</v>
          </cell>
        </row>
        <row r="33">
          <cell r="D33">
            <v>726517</v>
          </cell>
          <cell r="E33">
            <v>1279796</v>
          </cell>
          <cell r="G33">
            <v>172705</v>
          </cell>
          <cell r="J33">
            <v>421585</v>
          </cell>
          <cell r="M33">
            <v>10992</v>
          </cell>
          <cell r="P33">
            <v>65018</v>
          </cell>
        </row>
        <row r="34">
          <cell r="D34">
            <v>605382</v>
          </cell>
          <cell r="E34">
            <v>1645016</v>
          </cell>
          <cell r="G34">
            <v>233633</v>
          </cell>
          <cell r="J34">
            <v>649608</v>
          </cell>
          <cell r="M34">
            <v>32164</v>
          </cell>
          <cell r="P34">
            <v>27325</v>
          </cell>
        </row>
        <row r="35">
          <cell r="D35">
            <v>993</v>
          </cell>
          <cell r="E35">
            <v>12355</v>
          </cell>
          <cell r="G35">
            <v>74</v>
          </cell>
          <cell r="J35">
            <v>1898</v>
          </cell>
          <cell r="M35">
            <v>1968</v>
          </cell>
          <cell r="P35">
            <v>2385</v>
          </cell>
        </row>
        <row r="36">
          <cell r="D36">
            <v>1690</v>
          </cell>
          <cell r="E36">
            <v>52419</v>
          </cell>
          <cell r="G36">
            <v>4545</v>
          </cell>
          <cell r="J36">
            <v>12469</v>
          </cell>
          <cell r="M36">
            <v>12726</v>
          </cell>
          <cell r="P36">
            <v>3034</v>
          </cell>
        </row>
        <row r="37">
          <cell r="D37">
            <v>266</v>
          </cell>
          <cell r="E37">
            <v>8691</v>
          </cell>
          <cell r="G37">
            <v>2</v>
          </cell>
          <cell r="J37">
            <v>2329</v>
          </cell>
          <cell r="M37">
            <v>0</v>
          </cell>
          <cell r="P37">
            <v>45</v>
          </cell>
        </row>
        <row r="38">
          <cell r="D38">
            <v>217427</v>
          </cell>
          <cell r="E38">
            <v>2712502</v>
          </cell>
          <cell r="G38">
            <v>487288</v>
          </cell>
          <cell r="J38">
            <v>1131385</v>
          </cell>
          <cell r="M38">
            <v>155472</v>
          </cell>
          <cell r="P38">
            <v>5694</v>
          </cell>
        </row>
        <row r="39">
          <cell r="D39">
            <v>18292</v>
          </cell>
          <cell r="E39">
            <v>44716</v>
          </cell>
          <cell r="G39">
            <v>19745</v>
          </cell>
          <cell r="J39">
            <v>18857</v>
          </cell>
          <cell r="M39">
            <v>2456</v>
          </cell>
          <cell r="P39">
            <v>1</v>
          </cell>
        </row>
        <row r="40">
          <cell r="D40">
            <v>297934</v>
          </cell>
          <cell r="E40">
            <v>243151</v>
          </cell>
          <cell r="G40">
            <v>153551</v>
          </cell>
          <cell r="J40">
            <v>41614</v>
          </cell>
          <cell r="M40">
            <v>1719</v>
          </cell>
          <cell r="P40">
            <v>5457</v>
          </cell>
        </row>
        <row r="41">
          <cell r="D41">
            <v>860</v>
          </cell>
          <cell r="E41">
            <v>19445</v>
          </cell>
          <cell r="G41">
            <v>522</v>
          </cell>
          <cell r="J41">
            <v>492</v>
          </cell>
          <cell r="M41">
            <v>1339</v>
          </cell>
          <cell r="P41">
            <v>512</v>
          </cell>
        </row>
        <row r="42">
          <cell r="D42">
            <v>472</v>
          </cell>
          <cell r="E42">
            <v>6985</v>
          </cell>
          <cell r="G42">
            <v>0</v>
          </cell>
          <cell r="J42">
            <v>3159</v>
          </cell>
          <cell r="M42">
            <v>0</v>
          </cell>
          <cell r="P42">
            <v>709</v>
          </cell>
        </row>
        <row r="43">
          <cell r="D43">
            <v>213153</v>
          </cell>
          <cell r="E43">
            <v>1142326</v>
          </cell>
          <cell r="G43">
            <v>252654</v>
          </cell>
          <cell r="J43">
            <v>413881</v>
          </cell>
          <cell r="M43">
            <v>82737</v>
          </cell>
          <cell r="P43">
            <v>15458</v>
          </cell>
        </row>
        <row r="44">
          <cell r="D44">
            <v>826</v>
          </cell>
          <cell r="E44">
            <v>7333</v>
          </cell>
          <cell r="G44">
            <v>89</v>
          </cell>
          <cell r="J44">
            <v>1151</v>
          </cell>
          <cell r="M44">
            <v>0</v>
          </cell>
          <cell r="P44">
            <v>1640</v>
          </cell>
        </row>
        <row r="48">
          <cell r="D48">
            <v>1586407</v>
          </cell>
          <cell r="E48">
            <v>4693347</v>
          </cell>
          <cell r="G48">
            <v>3065767</v>
          </cell>
          <cell r="J48">
            <v>387431</v>
          </cell>
          <cell r="M48">
            <v>0</v>
          </cell>
          <cell r="P48">
            <v>318784</v>
          </cell>
        </row>
        <row r="51">
          <cell r="D51">
            <v>3461981</v>
          </cell>
          <cell r="E51">
            <v>2074762</v>
          </cell>
          <cell r="G51">
            <v>1726659</v>
          </cell>
          <cell r="J51">
            <v>56422</v>
          </cell>
          <cell r="M51">
            <v>0</v>
          </cell>
          <cell r="P51">
            <v>23069</v>
          </cell>
        </row>
        <row r="52">
          <cell r="D52">
            <v>58897</v>
          </cell>
          <cell r="E52">
            <v>86071</v>
          </cell>
          <cell r="G52">
            <v>68681</v>
          </cell>
          <cell r="J52">
            <v>2577</v>
          </cell>
          <cell r="M52">
            <v>18</v>
          </cell>
          <cell r="P52">
            <v>8933</v>
          </cell>
        </row>
        <row r="55">
          <cell r="D55">
            <v>1270059</v>
          </cell>
          <cell r="E55">
            <v>3764280</v>
          </cell>
          <cell r="G55">
            <v>525389</v>
          </cell>
          <cell r="J55">
            <v>1454738</v>
          </cell>
          <cell r="M55">
            <v>57539</v>
          </cell>
          <cell r="P55">
            <v>228321</v>
          </cell>
        </row>
        <row r="56">
          <cell r="D56">
            <v>96162</v>
          </cell>
          <cell r="E56">
            <v>208030</v>
          </cell>
          <cell r="G56">
            <v>27532</v>
          </cell>
          <cell r="J56">
            <v>87511</v>
          </cell>
          <cell r="M56">
            <v>4452</v>
          </cell>
          <cell r="P56">
            <v>15841</v>
          </cell>
        </row>
        <row r="57">
          <cell r="D57">
            <v>137558</v>
          </cell>
          <cell r="E57">
            <v>274624</v>
          </cell>
          <cell r="G57">
            <v>40752</v>
          </cell>
          <cell r="J57">
            <v>75252</v>
          </cell>
          <cell r="M57">
            <v>0</v>
          </cell>
          <cell r="P57">
            <v>88450</v>
          </cell>
        </row>
        <row r="58">
          <cell r="D58">
            <v>214278</v>
          </cell>
          <cell r="E58">
            <v>194004</v>
          </cell>
          <cell r="G58">
            <v>40724</v>
          </cell>
          <cell r="J58">
            <v>45716</v>
          </cell>
          <cell r="M58">
            <v>204</v>
          </cell>
          <cell r="P58">
            <v>59188</v>
          </cell>
        </row>
        <row r="59">
          <cell r="D59">
            <v>28858</v>
          </cell>
          <cell r="E59">
            <v>50708</v>
          </cell>
          <cell r="G59">
            <v>7954</v>
          </cell>
          <cell r="J59">
            <v>20480</v>
          </cell>
          <cell r="M59">
            <v>639</v>
          </cell>
          <cell r="P59">
            <v>2393</v>
          </cell>
        </row>
        <row r="60">
          <cell r="D60">
            <v>1174</v>
          </cell>
          <cell r="E60">
            <v>12254</v>
          </cell>
          <cell r="G60">
            <v>2190</v>
          </cell>
          <cell r="J60">
            <v>3850</v>
          </cell>
          <cell r="M60">
            <v>0</v>
          </cell>
          <cell r="P60">
            <v>1664</v>
          </cell>
        </row>
        <row r="61">
          <cell r="D61">
            <v>72202</v>
          </cell>
          <cell r="E61">
            <v>47527</v>
          </cell>
          <cell r="G61">
            <v>10286</v>
          </cell>
          <cell r="J61">
            <v>21050</v>
          </cell>
          <cell r="M61">
            <v>1655</v>
          </cell>
          <cell r="P61">
            <v>4980</v>
          </cell>
        </row>
        <row r="62">
          <cell r="D62">
            <v>25104</v>
          </cell>
          <cell r="E62">
            <v>16610</v>
          </cell>
          <cell r="G62">
            <v>7459</v>
          </cell>
          <cell r="J62">
            <v>1242</v>
          </cell>
          <cell r="M62">
            <v>0</v>
          </cell>
          <cell r="P62">
            <v>80</v>
          </cell>
        </row>
        <row r="63">
          <cell r="D63">
            <v>86949</v>
          </cell>
          <cell r="E63">
            <v>43978</v>
          </cell>
          <cell r="G63">
            <v>28354</v>
          </cell>
          <cell r="J63">
            <v>8214</v>
          </cell>
          <cell r="M63">
            <v>198</v>
          </cell>
          <cell r="P63">
            <v>752</v>
          </cell>
        </row>
      </sheetData>
      <sheetData sheetId="5" refreshError="1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>
        <row r="9">
          <cell r="F9">
            <v>238259</v>
          </cell>
        </row>
        <row r="10">
          <cell r="F10">
            <v>38307</v>
          </cell>
        </row>
        <row r="11">
          <cell r="F11">
            <v>2388</v>
          </cell>
        </row>
        <row r="12">
          <cell r="F12">
            <v>166710</v>
          </cell>
        </row>
        <row r="13">
          <cell r="F13">
            <v>67521</v>
          </cell>
        </row>
        <row r="14">
          <cell r="F14">
            <v>12931</v>
          </cell>
        </row>
        <row r="15">
          <cell r="F15">
            <v>9576</v>
          </cell>
        </row>
        <row r="16">
          <cell r="F16">
            <v>259796</v>
          </cell>
        </row>
        <row r="17">
          <cell r="F17">
            <v>13128</v>
          </cell>
        </row>
        <row r="18">
          <cell r="F18">
            <v>61652</v>
          </cell>
        </row>
        <row r="19">
          <cell r="F19">
            <v>41551</v>
          </cell>
        </row>
        <row r="20">
          <cell r="F20">
            <v>462234</v>
          </cell>
        </row>
        <row r="23">
          <cell r="F23">
            <v>102018</v>
          </cell>
        </row>
        <row r="24">
          <cell r="F24">
            <v>47350</v>
          </cell>
        </row>
        <row r="25">
          <cell r="F25">
            <v>2076</v>
          </cell>
        </row>
        <row r="26">
          <cell r="F26">
            <v>5157</v>
          </cell>
        </row>
        <row r="27">
          <cell r="F27">
            <v>8917</v>
          </cell>
        </row>
        <row r="28">
          <cell r="F28">
            <v>43</v>
          </cell>
        </row>
        <row r="29">
          <cell r="F29">
            <v>1117</v>
          </cell>
        </row>
        <row r="30">
          <cell r="F30">
            <v>214404</v>
          </cell>
        </row>
        <row r="31">
          <cell r="F31">
            <v>143247</v>
          </cell>
        </row>
        <row r="32">
          <cell r="F32">
            <v>24404</v>
          </cell>
        </row>
        <row r="33">
          <cell r="F33">
            <v>17396</v>
          </cell>
        </row>
        <row r="34">
          <cell r="F34">
            <v>67256</v>
          </cell>
        </row>
        <row r="35">
          <cell r="F35">
            <v>167</v>
          </cell>
        </row>
        <row r="36">
          <cell r="F36">
            <v>11142</v>
          </cell>
        </row>
        <row r="37">
          <cell r="F37">
            <v>18</v>
          </cell>
        </row>
        <row r="38">
          <cell r="F38">
            <v>44643</v>
          </cell>
        </row>
        <row r="39">
          <cell r="F39">
            <v>1250</v>
          </cell>
        </row>
        <row r="40">
          <cell r="F40">
            <v>7372</v>
          </cell>
        </row>
        <row r="41">
          <cell r="F41">
            <v>42</v>
          </cell>
        </row>
        <row r="42">
          <cell r="F42">
            <v>0</v>
          </cell>
        </row>
        <row r="43">
          <cell r="F43">
            <v>15533</v>
          </cell>
        </row>
        <row r="44">
          <cell r="F44">
            <v>1001</v>
          </cell>
        </row>
        <row r="48">
          <cell r="F48">
            <v>142618</v>
          </cell>
        </row>
        <row r="51">
          <cell r="F51">
            <v>171807</v>
          </cell>
        </row>
        <row r="52">
          <cell r="F52">
            <v>18208</v>
          </cell>
        </row>
        <row r="55">
          <cell r="F55">
            <v>55684</v>
          </cell>
        </row>
        <row r="56">
          <cell r="F56">
            <v>14398</v>
          </cell>
        </row>
        <row r="57">
          <cell r="F57">
            <v>3598</v>
          </cell>
        </row>
        <row r="58">
          <cell r="F58">
            <v>2925</v>
          </cell>
        </row>
        <row r="59">
          <cell r="F59">
            <v>2015</v>
          </cell>
        </row>
        <row r="60">
          <cell r="F60">
            <v>162</v>
          </cell>
        </row>
        <row r="61">
          <cell r="F61">
            <v>3256</v>
          </cell>
        </row>
        <row r="62">
          <cell r="F62">
            <v>1698</v>
          </cell>
        </row>
        <row r="63">
          <cell r="F63">
            <v>2622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8"/>
  <sheetViews>
    <sheetView topLeftCell="A17" workbookViewId="0">
      <selection activeCell="S18" sqref="S18"/>
    </sheetView>
  </sheetViews>
  <sheetFormatPr defaultRowHeight="15" x14ac:dyDescent="0.25"/>
  <cols>
    <col min="2" max="2" width="34.140625" customWidth="1"/>
  </cols>
  <sheetData>
    <row r="1" spans="1:17" x14ac:dyDescent="0.25">
      <c r="A1" s="107" t="s">
        <v>441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</row>
    <row r="2" spans="1:17" ht="15" customHeight="1" x14ac:dyDescent="0.25">
      <c r="A2" s="108" t="s">
        <v>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10"/>
    </row>
    <row r="3" spans="1:17" ht="15" customHeight="1" x14ac:dyDescent="0.25">
      <c r="A3" s="71" t="s">
        <v>1</v>
      </c>
      <c r="B3" s="71" t="s">
        <v>2</v>
      </c>
      <c r="C3" s="74" t="s">
        <v>3</v>
      </c>
      <c r="D3" s="75"/>
      <c r="E3" s="76"/>
      <c r="F3" s="74" t="s">
        <v>4</v>
      </c>
      <c r="G3" s="75"/>
      <c r="H3" s="76"/>
      <c r="I3" s="74" t="s">
        <v>5</v>
      </c>
      <c r="J3" s="75"/>
      <c r="K3" s="76"/>
      <c r="L3" s="74" t="s">
        <v>6</v>
      </c>
      <c r="M3" s="75"/>
      <c r="N3" s="76"/>
      <c r="O3" s="74" t="s">
        <v>7</v>
      </c>
      <c r="P3" s="75"/>
      <c r="Q3" s="76"/>
    </row>
    <row r="4" spans="1:17" x14ac:dyDescent="0.25">
      <c r="A4" s="72"/>
      <c r="B4" s="72"/>
      <c r="C4" s="77" t="s">
        <v>8</v>
      </c>
      <c r="D4" s="78"/>
      <c r="E4" s="79"/>
      <c r="F4" s="77" t="s">
        <v>9</v>
      </c>
      <c r="G4" s="78"/>
      <c r="H4" s="79"/>
      <c r="I4" s="77" t="s">
        <v>10</v>
      </c>
      <c r="J4" s="78"/>
      <c r="K4" s="79"/>
      <c r="L4" s="77" t="s">
        <v>11</v>
      </c>
      <c r="M4" s="78"/>
      <c r="N4" s="79"/>
      <c r="O4" s="77"/>
      <c r="P4" s="78"/>
      <c r="Q4" s="79"/>
    </row>
    <row r="5" spans="1:17" ht="45" x14ac:dyDescent="0.25">
      <c r="A5" s="73"/>
      <c r="B5" s="73"/>
      <c r="C5" s="1" t="s">
        <v>12</v>
      </c>
      <c r="D5" s="1" t="s">
        <v>13</v>
      </c>
      <c r="E5" s="1" t="s">
        <v>14</v>
      </c>
      <c r="F5" s="1" t="s">
        <v>12</v>
      </c>
      <c r="G5" s="1" t="s">
        <v>13</v>
      </c>
      <c r="H5" s="1" t="s">
        <v>14</v>
      </c>
      <c r="I5" s="1" t="s">
        <v>12</v>
      </c>
      <c r="J5" s="1" t="s">
        <v>13</v>
      </c>
      <c r="K5" s="1" t="s">
        <v>14</v>
      </c>
      <c r="L5" s="1" t="s">
        <v>12</v>
      </c>
      <c r="M5" s="1" t="s">
        <v>13</v>
      </c>
      <c r="N5" s="1" t="s">
        <v>14</v>
      </c>
      <c r="O5" s="1" t="s">
        <v>12</v>
      </c>
      <c r="P5" s="1" t="s">
        <v>13</v>
      </c>
      <c r="Q5" s="1" t="s">
        <v>14</v>
      </c>
    </row>
    <row r="6" spans="1:17" x14ac:dyDescent="0.25">
      <c r="A6" s="111">
        <v>1.1000000000000001</v>
      </c>
      <c r="B6" s="111" t="s">
        <v>15</v>
      </c>
      <c r="C6" s="111">
        <v>6464</v>
      </c>
      <c r="D6" s="111">
        <v>12.75</v>
      </c>
      <c r="E6" s="111">
        <v>12.75</v>
      </c>
      <c r="F6" s="111">
        <v>6075</v>
      </c>
      <c r="G6" s="111">
        <v>172.26</v>
      </c>
      <c r="H6" s="111">
        <v>172.03</v>
      </c>
      <c r="I6" s="111">
        <v>3851</v>
      </c>
      <c r="J6" s="111">
        <v>314.95</v>
      </c>
      <c r="K6" s="111">
        <v>314.7</v>
      </c>
      <c r="L6" s="111">
        <v>673</v>
      </c>
      <c r="M6" s="111">
        <v>97.95</v>
      </c>
      <c r="N6" s="111">
        <v>97.8</v>
      </c>
      <c r="O6" s="111">
        <v>17063</v>
      </c>
      <c r="P6" s="111">
        <v>597.91</v>
      </c>
      <c r="Q6" s="111">
        <v>597.29</v>
      </c>
    </row>
    <row r="7" spans="1:17" x14ac:dyDescent="0.25">
      <c r="A7" s="111">
        <v>2.1</v>
      </c>
      <c r="B7" s="111" t="s">
        <v>16</v>
      </c>
      <c r="C7" s="111">
        <v>6585</v>
      </c>
      <c r="D7" s="111">
        <v>9.23</v>
      </c>
      <c r="E7" s="111">
        <v>8.98</v>
      </c>
      <c r="F7" s="111">
        <v>8687</v>
      </c>
      <c r="G7" s="111">
        <v>243.99</v>
      </c>
      <c r="H7" s="111">
        <v>239.61</v>
      </c>
      <c r="I7" s="111">
        <v>4217</v>
      </c>
      <c r="J7" s="111">
        <v>360.87</v>
      </c>
      <c r="K7" s="111">
        <v>357.74</v>
      </c>
      <c r="L7" s="111">
        <v>257</v>
      </c>
      <c r="M7" s="111">
        <v>46.71</v>
      </c>
      <c r="N7" s="111">
        <v>46.71</v>
      </c>
      <c r="O7" s="111">
        <v>19746</v>
      </c>
      <c r="P7" s="111">
        <v>660.8</v>
      </c>
      <c r="Q7" s="111">
        <v>653.04</v>
      </c>
    </row>
    <row r="8" spans="1:17" x14ac:dyDescent="0.25">
      <c r="A8" s="111">
        <v>2.2000000000000002</v>
      </c>
      <c r="B8" s="111" t="s">
        <v>17</v>
      </c>
      <c r="C8" s="111">
        <v>321</v>
      </c>
      <c r="D8" s="111">
        <v>1.22</v>
      </c>
      <c r="E8" s="111">
        <v>0.51</v>
      </c>
      <c r="F8" s="111">
        <v>2630</v>
      </c>
      <c r="G8" s="111">
        <v>45</v>
      </c>
      <c r="H8" s="111">
        <v>17.37</v>
      </c>
      <c r="I8" s="111">
        <v>358</v>
      </c>
      <c r="J8" s="111">
        <v>26.08</v>
      </c>
      <c r="K8" s="111">
        <v>11.29</v>
      </c>
      <c r="L8" s="111">
        <v>0</v>
      </c>
      <c r="M8" s="111">
        <v>0</v>
      </c>
      <c r="N8" s="111">
        <v>0</v>
      </c>
      <c r="O8" s="111">
        <v>3309</v>
      </c>
      <c r="P8" s="111">
        <v>72.3</v>
      </c>
      <c r="Q8" s="111">
        <v>29.17</v>
      </c>
    </row>
    <row r="9" spans="1:17" x14ac:dyDescent="0.25">
      <c r="A9" s="111">
        <v>2.2999999999999998</v>
      </c>
      <c r="B9" s="111" t="s">
        <v>18</v>
      </c>
      <c r="C9" s="111">
        <v>34</v>
      </c>
      <c r="D9" s="111">
        <v>0.12</v>
      </c>
      <c r="E9" s="111">
        <v>0.12</v>
      </c>
      <c r="F9" s="111">
        <v>604</v>
      </c>
      <c r="G9" s="111">
        <v>15.21</v>
      </c>
      <c r="H9" s="111">
        <v>15.2</v>
      </c>
      <c r="I9" s="111">
        <v>307</v>
      </c>
      <c r="J9" s="111">
        <v>23.73</v>
      </c>
      <c r="K9" s="111">
        <v>23.68</v>
      </c>
      <c r="L9" s="111">
        <v>0</v>
      </c>
      <c r="M9" s="111">
        <v>0</v>
      </c>
      <c r="N9" s="111">
        <v>0</v>
      </c>
      <c r="O9" s="111">
        <v>945</v>
      </c>
      <c r="P9" s="111">
        <v>39.06</v>
      </c>
      <c r="Q9" s="111">
        <v>39</v>
      </c>
    </row>
    <row r="10" spans="1:17" x14ac:dyDescent="0.25">
      <c r="A10" s="111">
        <v>2.4</v>
      </c>
      <c r="B10" s="111" t="s">
        <v>19</v>
      </c>
      <c r="C10" s="111">
        <v>429</v>
      </c>
      <c r="D10" s="111">
        <v>0.95</v>
      </c>
      <c r="E10" s="111">
        <v>0.95</v>
      </c>
      <c r="F10" s="111">
        <v>1489</v>
      </c>
      <c r="G10" s="111">
        <v>42.48</v>
      </c>
      <c r="H10" s="111">
        <v>42.39</v>
      </c>
      <c r="I10" s="111">
        <v>877</v>
      </c>
      <c r="J10" s="111">
        <v>76.48</v>
      </c>
      <c r="K10" s="111">
        <v>76.23</v>
      </c>
      <c r="L10" s="111">
        <v>5</v>
      </c>
      <c r="M10" s="111">
        <v>0.9</v>
      </c>
      <c r="N10" s="111">
        <v>0.9</v>
      </c>
      <c r="O10" s="111">
        <v>2800</v>
      </c>
      <c r="P10" s="111">
        <v>120.81</v>
      </c>
      <c r="Q10" s="111">
        <v>120.47</v>
      </c>
    </row>
    <row r="11" spans="1:17" x14ac:dyDescent="0.25">
      <c r="A11" s="111">
        <v>2.5</v>
      </c>
      <c r="B11" s="111" t="s">
        <v>20</v>
      </c>
      <c r="C11" s="111">
        <v>182</v>
      </c>
      <c r="D11" s="111">
        <v>0.49</v>
      </c>
      <c r="E11" s="111">
        <v>0.44</v>
      </c>
      <c r="F11" s="111">
        <v>1127</v>
      </c>
      <c r="G11" s="111">
        <v>23.17</v>
      </c>
      <c r="H11" s="111">
        <v>22.18</v>
      </c>
      <c r="I11" s="111">
        <v>330</v>
      </c>
      <c r="J11" s="111">
        <v>27.16</v>
      </c>
      <c r="K11" s="111">
        <v>26.15</v>
      </c>
      <c r="L11" s="111">
        <v>4</v>
      </c>
      <c r="M11" s="111">
        <v>0.75</v>
      </c>
      <c r="N11" s="111">
        <v>0.69</v>
      </c>
      <c r="O11" s="111">
        <v>1643</v>
      </c>
      <c r="P11" s="111">
        <v>51.57</v>
      </c>
      <c r="Q11" s="111">
        <v>49.45</v>
      </c>
    </row>
    <row r="12" spans="1:17" x14ac:dyDescent="0.25">
      <c r="A12" s="111">
        <v>2.6</v>
      </c>
      <c r="B12" s="111" t="s">
        <v>21</v>
      </c>
      <c r="C12" s="111">
        <v>45</v>
      </c>
      <c r="D12" s="111">
        <v>0.19</v>
      </c>
      <c r="E12" s="111">
        <v>0.19</v>
      </c>
      <c r="F12" s="111">
        <v>473</v>
      </c>
      <c r="G12" s="111">
        <v>9.58</v>
      </c>
      <c r="H12" s="111">
        <v>9.41</v>
      </c>
      <c r="I12" s="111">
        <v>232</v>
      </c>
      <c r="J12" s="111">
        <v>18.89</v>
      </c>
      <c r="K12" s="111">
        <v>18.739999999999998</v>
      </c>
      <c r="L12" s="111">
        <v>0</v>
      </c>
      <c r="M12" s="111">
        <v>0</v>
      </c>
      <c r="N12" s="111">
        <v>0</v>
      </c>
      <c r="O12" s="111">
        <v>750</v>
      </c>
      <c r="P12" s="111">
        <v>28.67</v>
      </c>
      <c r="Q12" s="111">
        <v>28.35</v>
      </c>
    </row>
    <row r="13" spans="1:17" x14ac:dyDescent="0.25">
      <c r="A13" s="111">
        <v>2.7</v>
      </c>
      <c r="B13" s="111" t="s">
        <v>22</v>
      </c>
      <c r="C13" s="111">
        <v>279</v>
      </c>
      <c r="D13" s="111">
        <v>0.74</v>
      </c>
      <c r="E13" s="111">
        <v>0.73</v>
      </c>
      <c r="F13" s="111">
        <v>222</v>
      </c>
      <c r="G13" s="111">
        <v>6.16</v>
      </c>
      <c r="H13" s="111">
        <v>6.12</v>
      </c>
      <c r="I13" s="111">
        <v>171</v>
      </c>
      <c r="J13" s="111">
        <v>13.45</v>
      </c>
      <c r="K13" s="111">
        <v>13.26</v>
      </c>
      <c r="L13" s="111">
        <v>2</v>
      </c>
      <c r="M13" s="111">
        <v>0.25</v>
      </c>
      <c r="N13" s="111">
        <v>0.25</v>
      </c>
      <c r="O13" s="111">
        <v>674</v>
      </c>
      <c r="P13" s="111">
        <v>20.6</v>
      </c>
      <c r="Q13" s="111">
        <v>20.37</v>
      </c>
    </row>
    <row r="14" spans="1:17" x14ac:dyDescent="0.25">
      <c r="A14" s="111">
        <v>2.8</v>
      </c>
      <c r="B14" s="111" t="s">
        <v>23</v>
      </c>
      <c r="C14" s="111">
        <v>2799</v>
      </c>
      <c r="D14" s="111">
        <v>6.24</v>
      </c>
      <c r="E14" s="111">
        <v>6.05</v>
      </c>
      <c r="F14" s="111">
        <v>4333</v>
      </c>
      <c r="G14" s="111">
        <v>108.31</v>
      </c>
      <c r="H14" s="111">
        <v>97.21</v>
      </c>
      <c r="I14" s="111">
        <v>2349</v>
      </c>
      <c r="J14" s="111">
        <v>215.01</v>
      </c>
      <c r="K14" s="111">
        <v>211.94</v>
      </c>
      <c r="L14" s="111">
        <v>115</v>
      </c>
      <c r="M14" s="111">
        <v>5.9</v>
      </c>
      <c r="N14" s="111">
        <v>5.57</v>
      </c>
      <c r="O14" s="111">
        <v>9596</v>
      </c>
      <c r="P14" s="111">
        <v>335.45</v>
      </c>
      <c r="Q14" s="111">
        <v>320.77</v>
      </c>
    </row>
    <row r="15" spans="1:17" x14ac:dyDescent="0.25">
      <c r="A15" s="111">
        <v>2.9</v>
      </c>
      <c r="B15" s="111" t="s">
        <v>24</v>
      </c>
      <c r="C15" s="111">
        <v>442</v>
      </c>
      <c r="D15" s="111">
        <v>1.28</v>
      </c>
      <c r="E15" s="111">
        <v>1.18</v>
      </c>
      <c r="F15" s="111">
        <v>3980</v>
      </c>
      <c r="G15" s="111">
        <v>83.23</v>
      </c>
      <c r="H15" s="111">
        <v>79.489999999999995</v>
      </c>
      <c r="I15" s="111">
        <v>665</v>
      </c>
      <c r="J15" s="111">
        <v>55.79</v>
      </c>
      <c r="K15" s="111">
        <v>51.9</v>
      </c>
      <c r="L15" s="111">
        <v>1</v>
      </c>
      <c r="M15" s="111">
        <v>0.2</v>
      </c>
      <c r="N15" s="111">
        <v>0.2</v>
      </c>
      <c r="O15" s="111">
        <v>5088</v>
      </c>
      <c r="P15" s="111">
        <v>140.51</v>
      </c>
      <c r="Q15" s="111">
        <v>132.77000000000001</v>
      </c>
    </row>
    <row r="16" spans="1:17" x14ac:dyDescent="0.25">
      <c r="A16" s="111">
        <v>2.1</v>
      </c>
      <c r="B16" s="111" t="s">
        <v>25</v>
      </c>
      <c r="C16" s="111">
        <v>95</v>
      </c>
      <c r="D16" s="111">
        <v>0.38</v>
      </c>
      <c r="E16" s="111">
        <v>0.37</v>
      </c>
      <c r="F16" s="111">
        <v>472</v>
      </c>
      <c r="G16" s="111">
        <v>13.92</v>
      </c>
      <c r="H16" s="111">
        <v>13.92</v>
      </c>
      <c r="I16" s="111">
        <v>247</v>
      </c>
      <c r="J16" s="111">
        <v>21.09</v>
      </c>
      <c r="K16" s="111">
        <v>21.07</v>
      </c>
      <c r="L16" s="111">
        <v>0</v>
      </c>
      <c r="M16" s="111">
        <v>0</v>
      </c>
      <c r="N16" s="111">
        <v>0</v>
      </c>
      <c r="O16" s="111">
        <v>814</v>
      </c>
      <c r="P16" s="111">
        <v>35.380000000000003</v>
      </c>
      <c r="Q16" s="111">
        <v>35.36</v>
      </c>
    </row>
    <row r="17" spans="1:17" s="2" customFormat="1" x14ac:dyDescent="0.25">
      <c r="A17" s="111">
        <v>2.11</v>
      </c>
      <c r="B17" s="111" t="s">
        <v>26</v>
      </c>
      <c r="C17" s="111">
        <v>571</v>
      </c>
      <c r="D17" s="111">
        <v>1.51</v>
      </c>
      <c r="E17" s="111">
        <v>1.22</v>
      </c>
      <c r="F17" s="111">
        <v>1446</v>
      </c>
      <c r="G17" s="111">
        <v>38.36</v>
      </c>
      <c r="H17" s="111">
        <v>34.57</v>
      </c>
      <c r="I17" s="111">
        <v>987</v>
      </c>
      <c r="J17" s="111">
        <v>82.72</v>
      </c>
      <c r="K17" s="111">
        <v>78.02</v>
      </c>
      <c r="L17" s="111">
        <v>43</v>
      </c>
      <c r="M17" s="111">
        <v>6.98</v>
      </c>
      <c r="N17" s="111">
        <v>6.81</v>
      </c>
      <c r="O17" s="111">
        <v>3047</v>
      </c>
      <c r="P17" s="111">
        <v>129.57</v>
      </c>
      <c r="Q17" s="111">
        <v>120.62</v>
      </c>
    </row>
    <row r="18" spans="1:17" ht="15" customHeight="1" x14ac:dyDescent="0.25">
      <c r="A18" s="112"/>
      <c r="B18" s="112" t="s">
        <v>7</v>
      </c>
      <c r="C18" s="112">
        <f>SUM(C6:C17)</f>
        <v>18246</v>
      </c>
      <c r="D18" s="112">
        <f t="shared" ref="D18:Q18" si="0">SUM(D6:D17)</f>
        <v>35.1</v>
      </c>
      <c r="E18" s="112">
        <f t="shared" si="0"/>
        <v>33.49</v>
      </c>
      <c r="F18" s="112">
        <f t="shared" si="0"/>
        <v>31538</v>
      </c>
      <c r="G18" s="112">
        <f t="shared" si="0"/>
        <v>801.66999999999985</v>
      </c>
      <c r="H18" s="112">
        <f t="shared" si="0"/>
        <v>749.5</v>
      </c>
      <c r="I18" s="112">
        <f t="shared" si="0"/>
        <v>14591</v>
      </c>
      <c r="J18" s="112">
        <f t="shared" si="0"/>
        <v>1236.2199999999998</v>
      </c>
      <c r="K18" s="112">
        <f t="shared" si="0"/>
        <v>1204.72</v>
      </c>
      <c r="L18" s="112">
        <f t="shared" si="0"/>
        <v>1100</v>
      </c>
      <c r="M18" s="112">
        <f t="shared" si="0"/>
        <v>159.63999999999999</v>
      </c>
      <c r="N18" s="112">
        <f t="shared" si="0"/>
        <v>158.92999999999998</v>
      </c>
      <c r="O18" s="112">
        <f t="shared" si="0"/>
        <v>65475</v>
      </c>
      <c r="P18" s="112">
        <f t="shared" si="0"/>
        <v>2232.63</v>
      </c>
      <c r="Q18" s="112">
        <f t="shared" si="0"/>
        <v>2146.66</v>
      </c>
    </row>
    <row r="19" spans="1:17" x14ac:dyDescent="0.25">
      <c r="A19" s="111">
        <v>3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4"/>
      <c r="Q19" s="115"/>
    </row>
    <row r="20" spans="1:17" x14ac:dyDescent="0.25">
      <c r="A20" s="111">
        <v>3.1</v>
      </c>
      <c r="B20" s="111" t="s">
        <v>27</v>
      </c>
      <c r="C20" s="111">
        <v>2</v>
      </c>
      <c r="D20" s="111">
        <v>0.01</v>
      </c>
      <c r="E20" s="111">
        <v>0.01</v>
      </c>
      <c r="F20" s="111">
        <v>3</v>
      </c>
      <c r="G20" s="111">
        <v>0.08</v>
      </c>
      <c r="H20" s="111">
        <v>0.08</v>
      </c>
      <c r="I20" s="111">
        <v>4</v>
      </c>
      <c r="J20" s="111">
        <v>0.35</v>
      </c>
      <c r="K20" s="111">
        <v>0.35</v>
      </c>
      <c r="L20" s="111">
        <v>0</v>
      </c>
      <c r="M20" s="111">
        <v>0</v>
      </c>
      <c r="N20" s="111">
        <v>0</v>
      </c>
      <c r="O20" s="111">
        <v>9</v>
      </c>
      <c r="P20" s="111">
        <v>0.44</v>
      </c>
      <c r="Q20" s="111">
        <v>0.43</v>
      </c>
    </row>
    <row r="21" spans="1:17" x14ac:dyDescent="0.25">
      <c r="A21" s="111">
        <v>3.2</v>
      </c>
      <c r="B21" s="111" t="s">
        <v>28</v>
      </c>
      <c r="C21" s="111">
        <v>0</v>
      </c>
      <c r="D21" s="111">
        <v>0</v>
      </c>
      <c r="E21" s="111">
        <v>0</v>
      </c>
      <c r="F21" s="111">
        <v>8</v>
      </c>
      <c r="G21" s="111">
        <v>0.21</v>
      </c>
      <c r="H21" s="111">
        <v>0.21</v>
      </c>
      <c r="I21" s="111">
        <v>3</v>
      </c>
      <c r="J21" s="111">
        <v>0.2</v>
      </c>
      <c r="K21" s="111">
        <v>0.2</v>
      </c>
      <c r="L21" s="111">
        <v>0</v>
      </c>
      <c r="M21" s="111">
        <v>0</v>
      </c>
      <c r="N21" s="111">
        <v>0</v>
      </c>
      <c r="O21" s="111">
        <v>11</v>
      </c>
      <c r="P21" s="111">
        <v>0.41</v>
      </c>
      <c r="Q21" s="111">
        <v>0.41</v>
      </c>
    </row>
    <row r="22" spans="1:17" x14ac:dyDescent="0.25">
      <c r="A22" s="111">
        <v>3.3</v>
      </c>
      <c r="B22" s="111" t="s">
        <v>29</v>
      </c>
      <c r="C22" s="111">
        <v>3</v>
      </c>
      <c r="D22" s="111">
        <v>0.01</v>
      </c>
      <c r="E22" s="111">
        <v>0</v>
      </c>
      <c r="F22" s="111">
        <v>14</v>
      </c>
      <c r="G22" s="111">
        <v>0.4</v>
      </c>
      <c r="H22" s="111">
        <v>0.05</v>
      </c>
      <c r="I22" s="111">
        <v>9</v>
      </c>
      <c r="J22" s="111">
        <v>0.77</v>
      </c>
      <c r="K22" s="111">
        <v>0.49</v>
      </c>
      <c r="L22" s="111">
        <v>0</v>
      </c>
      <c r="M22" s="111">
        <v>0</v>
      </c>
      <c r="N22" s="111">
        <v>0</v>
      </c>
      <c r="O22" s="111">
        <v>26</v>
      </c>
      <c r="P22" s="111">
        <v>1.18</v>
      </c>
      <c r="Q22" s="111">
        <v>0.54</v>
      </c>
    </row>
    <row r="23" spans="1:17" x14ac:dyDescent="0.25">
      <c r="A23" s="111">
        <v>3.4</v>
      </c>
      <c r="B23" s="111" t="s">
        <v>30</v>
      </c>
      <c r="C23" s="111">
        <v>0</v>
      </c>
      <c r="D23" s="111">
        <v>0</v>
      </c>
      <c r="E23" s="111">
        <v>0</v>
      </c>
      <c r="F23" s="111">
        <v>0</v>
      </c>
      <c r="G23" s="111">
        <v>0</v>
      </c>
      <c r="H23" s="111">
        <v>0</v>
      </c>
      <c r="I23" s="111">
        <v>0</v>
      </c>
      <c r="J23" s="111">
        <v>0</v>
      </c>
      <c r="K23" s="111">
        <v>0</v>
      </c>
      <c r="L23" s="111">
        <v>0</v>
      </c>
      <c r="M23" s="111">
        <v>0</v>
      </c>
      <c r="N23" s="111">
        <v>0</v>
      </c>
      <c r="O23" s="111">
        <v>0</v>
      </c>
      <c r="P23" s="111">
        <v>0</v>
      </c>
      <c r="Q23" s="111">
        <v>0</v>
      </c>
    </row>
    <row r="24" spans="1:17" x14ac:dyDescent="0.25">
      <c r="A24" s="111">
        <v>3.5</v>
      </c>
      <c r="B24" s="111" t="s">
        <v>31</v>
      </c>
      <c r="C24" s="111">
        <v>0</v>
      </c>
      <c r="D24" s="111">
        <v>0</v>
      </c>
      <c r="E24" s="111">
        <v>0</v>
      </c>
      <c r="F24" s="111">
        <v>0</v>
      </c>
      <c r="G24" s="111">
        <v>0</v>
      </c>
      <c r="H24" s="111">
        <v>0</v>
      </c>
      <c r="I24" s="111">
        <v>0</v>
      </c>
      <c r="J24" s="111">
        <v>0</v>
      </c>
      <c r="K24" s="111">
        <v>0</v>
      </c>
      <c r="L24" s="111">
        <v>0</v>
      </c>
      <c r="M24" s="111">
        <v>0</v>
      </c>
      <c r="N24" s="111">
        <v>0</v>
      </c>
      <c r="O24" s="111">
        <v>0</v>
      </c>
      <c r="P24" s="111">
        <v>0</v>
      </c>
      <c r="Q24" s="111">
        <v>0</v>
      </c>
    </row>
    <row r="25" spans="1:17" x14ac:dyDescent="0.25">
      <c r="A25" s="111">
        <v>3.6</v>
      </c>
      <c r="B25" s="111" t="s">
        <v>32</v>
      </c>
      <c r="C25" s="111">
        <v>257</v>
      </c>
      <c r="D25" s="111">
        <v>1.1000000000000001</v>
      </c>
      <c r="E25" s="111">
        <v>0.98</v>
      </c>
      <c r="F25" s="111">
        <v>14475</v>
      </c>
      <c r="G25" s="111">
        <v>459.57</v>
      </c>
      <c r="H25" s="111">
        <v>427.3</v>
      </c>
      <c r="I25" s="111">
        <v>4321</v>
      </c>
      <c r="J25" s="111">
        <v>309.24</v>
      </c>
      <c r="K25" s="111">
        <v>279.43</v>
      </c>
      <c r="L25" s="111">
        <v>490</v>
      </c>
      <c r="M25" s="111">
        <v>67.73</v>
      </c>
      <c r="N25" s="111">
        <v>60.3</v>
      </c>
      <c r="O25" s="111">
        <v>19543</v>
      </c>
      <c r="P25" s="111">
        <v>837.65</v>
      </c>
      <c r="Q25" s="111">
        <v>768.01</v>
      </c>
    </row>
    <row r="26" spans="1:17" x14ac:dyDescent="0.25">
      <c r="A26" s="111">
        <v>3.7</v>
      </c>
      <c r="B26" s="111" t="s">
        <v>33</v>
      </c>
      <c r="C26" s="111">
        <v>9783</v>
      </c>
      <c r="D26" s="111">
        <v>40.78</v>
      </c>
      <c r="E26" s="111">
        <v>40.770000000000003</v>
      </c>
      <c r="F26" s="111">
        <v>17358</v>
      </c>
      <c r="G26" s="111">
        <v>166.97</v>
      </c>
      <c r="H26" s="111">
        <v>150.34</v>
      </c>
      <c r="I26" s="111">
        <v>1016</v>
      </c>
      <c r="J26" s="111">
        <v>74.3</v>
      </c>
      <c r="K26" s="111">
        <v>47.98</v>
      </c>
      <c r="L26" s="111">
        <v>11</v>
      </c>
      <c r="M26" s="111">
        <v>1.72</v>
      </c>
      <c r="N26" s="111">
        <v>1.72</v>
      </c>
      <c r="O26" s="111">
        <v>28168</v>
      </c>
      <c r="P26" s="111">
        <v>283.77999999999997</v>
      </c>
      <c r="Q26" s="111">
        <v>240.81</v>
      </c>
    </row>
    <row r="27" spans="1:17" x14ac:dyDescent="0.25">
      <c r="A27" s="111">
        <v>3.8</v>
      </c>
      <c r="B27" s="111" t="s">
        <v>34</v>
      </c>
      <c r="C27" s="111">
        <v>9191</v>
      </c>
      <c r="D27" s="111">
        <v>36.96</v>
      </c>
      <c r="E27" s="111">
        <v>36.96</v>
      </c>
      <c r="F27" s="111">
        <v>22712</v>
      </c>
      <c r="G27" s="111">
        <v>251.5</v>
      </c>
      <c r="H27" s="111">
        <v>251.5</v>
      </c>
      <c r="I27" s="111">
        <v>682</v>
      </c>
      <c r="J27" s="111">
        <v>47.42</v>
      </c>
      <c r="K27" s="111">
        <v>47.42</v>
      </c>
      <c r="L27" s="111">
        <v>0</v>
      </c>
      <c r="M27" s="111">
        <v>0</v>
      </c>
      <c r="N27" s="111">
        <v>0</v>
      </c>
      <c r="O27" s="111">
        <v>32585</v>
      </c>
      <c r="P27" s="111">
        <v>335.88</v>
      </c>
      <c r="Q27" s="111">
        <v>335.88</v>
      </c>
    </row>
    <row r="28" spans="1:17" x14ac:dyDescent="0.25">
      <c r="A28" s="111">
        <v>3.9</v>
      </c>
      <c r="B28" s="111" t="s">
        <v>35</v>
      </c>
      <c r="C28" s="111">
        <v>1715</v>
      </c>
      <c r="D28" s="111">
        <v>8.57</v>
      </c>
      <c r="E28" s="111">
        <v>8.15</v>
      </c>
      <c r="F28" s="111">
        <v>5130</v>
      </c>
      <c r="G28" s="111">
        <v>38.700000000000003</v>
      </c>
      <c r="H28" s="111">
        <v>38.01</v>
      </c>
      <c r="I28" s="111">
        <v>56</v>
      </c>
      <c r="J28" s="111">
        <v>4.2</v>
      </c>
      <c r="K28" s="111">
        <v>3.93</v>
      </c>
      <c r="L28" s="111">
        <v>0</v>
      </c>
      <c r="M28" s="111">
        <v>0</v>
      </c>
      <c r="N28" s="111">
        <v>0</v>
      </c>
      <c r="O28" s="111">
        <v>6901</v>
      </c>
      <c r="P28" s="111">
        <v>51.47</v>
      </c>
      <c r="Q28" s="111">
        <v>50.09</v>
      </c>
    </row>
    <row r="29" spans="1:17" x14ac:dyDescent="0.25">
      <c r="A29" s="111">
        <v>3.1</v>
      </c>
      <c r="B29" s="111" t="s">
        <v>36</v>
      </c>
      <c r="C29" s="111">
        <v>2960</v>
      </c>
      <c r="D29" s="111">
        <v>12.92</v>
      </c>
      <c r="E29" s="111">
        <v>12.92</v>
      </c>
      <c r="F29" s="111">
        <v>8312</v>
      </c>
      <c r="G29" s="111">
        <v>138.52000000000001</v>
      </c>
      <c r="H29" s="111">
        <v>138.52000000000001</v>
      </c>
      <c r="I29" s="111">
        <v>1667</v>
      </c>
      <c r="J29" s="111">
        <v>116.04</v>
      </c>
      <c r="K29" s="111">
        <v>116.04</v>
      </c>
      <c r="L29" s="111">
        <v>21</v>
      </c>
      <c r="M29" s="111">
        <v>3.06</v>
      </c>
      <c r="N29" s="111">
        <v>3.06</v>
      </c>
      <c r="O29" s="111">
        <v>12960</v>
      </c>
      <c r="P29" s="111">
        <v>270.54000000000002</v>
      </c>
      <c r="Q29" s="111">
        <v>270.54000000000002</v>
      </c>
    </row>
    <row r="30" spans="1:17" x14ac:dyDescent="0.25">
      <c r="A30" s="111">
        <v>3.11</v>
      </c>
      <c r="B30" s="111" t="s">
        <v>37</v>
      </c>
      <c r="C30" s="111">
        <v>709</v>
      </c>
      <c r="D30" s="111">
        <v>3.4</v>
      </c>
      <c r="E30" s="111">
        <v>3.4</v>
      </c>
      <c r="F30" s="111">
        <v>321</v>
      </c>
      <c r="G30" s="111">
        <v>2.17</v>
      </c>
      <c r="H30" s="111">
        <v>2.17</v>
      </c>
      <c r="I30" s="111">
        <v>0</v>
      </c>
      <c r="J30" s="111">
        <v>0</v>
      </c>
      <c r="K30" s="111">
        <v>0</v>
      </c>
      <c r="L30" s="111">
        <v>0</v>
      </c>
      <c r="M30" s="111">
        <v>0</v>
      </c>
      <c r="N30" s="111">
        <v>0</v>
      </c>
      <c r="O30" s="111">
        <v>1030</v>
      </c>
      <c r="P30" s="111">
        <v>5.57</v>
      </c>
      <c r="Q30" s="111">
        <v>5.57</v>
      </c>
    </row>
    <row r="31" spans="1:17" x14ac:dyDescent="0.25">
      <c r="A31" s="111">
        <v>3.12</v>
      </c>
      <c r="B31" s="111" t="s">
        <v>38</v>
      </c>
      <c r="C31" s="111">
        <v>274</v>
      </c>
      <c r="D31" s="111">
        <v>1.1100000000000001</v>
      </c>
      <c r="E31" s="111">
        <v>1.1100000000000001</v>
      </c>
      <c r="F31" s="111">
        <v>5352</v>
      </c>
      <c r="G31" s="111">
        <v>35.270000000000003</v>
      </c>
      <c r="H31" s="111">
        <v>35.270000000000003</v>
      </c>
      <c r="I31" s="111">
        <v>0</v>
      </c>
      <c r="J31" s="111">
        <v>0</v>
      </c>
      <c r="K31" s="111">
        <v>0</v>
      </c>
      <c r="L31" s="111">
        <v>0</v>
      </c>
      <c r="M31" s="111">
        <v>0</v>
      </c>
      <c r="N31" s="111">
        <v>0</v>
      </c>
      <c r="O31" s="111">
        <v>5626</v>
      </c>
      <c r="P31" s="111">
        <v>36.380000000000003</v>
      </c>
      <c r="Q31" s="111">
        <v>36.380000000000003</v>
      </c>
    </row>
    <row r="32" spans="1:17" x14ac:dyDescent="0.25">
      <c r="A32" s="111">
        <v>3.13</v>
      </c>
      <c r="B32" s="111" t="s">
        <v>39</v>
      </c>
      <c r="C32" s="111">
        <v>2570</v>
      </c>
      <c r="D32" s="111">
        <v>10.95</v>
      </c>
      <c r="E32" s="111">
        <v>10.95</v>
      </c>
      <c r="F32" s="111">
        <v>7784</v>
      </c>
      <c r="G32" s="111">
        <v>88.2</v>
      </c>
      <c r="H32" s="111">
        <v>88.2</v>
      </c>
      <c r="I32" s="111">
        <v>0</v>
      </c>
      <c r="J32" s="111">
        <v>0</v>
      </c>
      <c r="K32" s="111">
        <v>0</v>
      </c>
      <c r="L32" s="111">
        <v>0</v>
      </c>
      <c r="M32" s="111">
        <v>0</v>
      </c>
      <c r="N32" s="111">
        <v>0</v>
      </c>
      <c r="O32" s="111">
        <v>10354</v>
      </c>
      <c r="P32" s="111">
        <v>99.15</v>
      </c>
      <c r="Q32" s="111">
        <v>99.15</v>
      </c>
    </row>
    <row r="33" spans="1:17" x14ac:dyDescent="0.25">
      <c r="A33" s="111">
        <v>3.14</v>
      </c>
      <c r="B33" s="111" t="s">
        <v>40</v>
      </c>
      <c r="C33" s="111">
        <v>1540</v>
      </c>
      <c r="D33" s="111">
        <v>5.98</v>
      </c>
      <c r="E33" s="111">
        <v>5.98</v>
      </c>
      <c r="F33" s="111">
        <v>15941</v>
      </c>
      <c r="G33" s="111">
        <v>198.03</v>
      </c>
      <c r="H33" s="111">
        <v>198</v>
      </c>
      <c r="I33" s="111">
        <v>274</v>
      </c>
      <c r="J33" s="111">
        <v>17.2</v>
      </c>
      <c r="K33" s="111">
        <v>17.2</v>
      </c>
      <c r="L33" s="111">
        <v>0</v>
      </c>
      <c r="M33" s="111">
        <v>0</v>
      </c>
      <c r="N33" s="111">
        <v>0</v>
      </c>
      <c r="O33" s="111">
        <v>17755</v>
      </c>
      <c r="P33" s="111">
        <v>221.21</v>
      </c>
      <c r="Q33" s="111">
        <v>221.18</v>
      </c>
    </row>
    <row r="34" spans="1:17" x14ac:dyDescent="0.25">
      <c r="A34" s="111">
        <v>3.15</v>
      </c>
      <c r="B34" s="111" t="s">
        <v>41</v>
      </c>
      <c r="C34" s="111">
        <v>19</v>
      </c>
      <c r="D34" s="111">
        <v>7.0000000000000007E-2</v>
      </c>
      <c r="E34" s="111">
        <v>7.0000000000000007E-2</v>
      </c>
      <c r="F34" s="111">
        <v>332</v>
      </c>
      <c r="G34" s="111">
        <v>11.99</v>
      </c>
      <c r="H34" s="111">
        <v>11.99</v>
      </c>
      <c r="I34" s="111">
        <v>423</v>
      </c>
      <c r="J34" s="111">
        <v>30.84</v>
      </c>
      <c r="K34" s="111">
        <v>30.84</v>
      </c>
      <c r="L34" s="111">
        <v>16</v>
      </c>
      <c r="M34" s="111">
        <v>2.86</v>
      </c>
      <c r="N34" s="111">
        <v>2.86</v>
      </c>
      <c r="O34" s="111">
        <v>790</v>
      </c>
      <c r="P34" s="111">
        <v>45.77</v>
      </c>
      <c r="Q34" s="111">
        <v>45.77</v>
      </c>
    </row>
    <row r="35" spans="1:17" s="2" customFormat="1" x14ac:dyDescent="0.25">
      <c r="A35" s="112"/>
      <c r="B35" s="112" t="s">
        <v>7</v>
      </c>
      <c r="C35" s="112">
        <f>SUM(C20:C34)</f>
        <v>29023</v>
      </c>
      <c r="D35" s="112">
        <f t="shared" ref="D35:Q35" si="1">SUM(D20:D34)</f>
        <v>121.86000000000001</v>
      </c>
      <c r="E35" s="112">
        <f t="shared" si="1"/>
        <v>121.30000000000001</v>
      </c>
      <c r="F35" s="112">
        <f t="shared" si="1"/>
        <v>97742</v>
      </c>
      <c r="G35" s="112">
        <f t="shared" si="1"/>
        <v>1391.6100000000001</v>
      </c>
      <c r="H35" s="112">
        <f t="shared" si="1"/>
        <v>1341.64</v>
      </c>
      <c r="I35" s="112">
        <f t="shared" si="1"/>
        <v>8455</v>
      </c>
      <c r="J35" s="112">
        <f t="shared" si="1"/>
        <v>600.56000000000006</v>
      </c>
      <c r="K35" s="112">
        <f t="shared" si="1"/>
        <v>543.88000000000011</v>
      </c>
      <c r="L35" s="112">
        <f t="shared" si="1"/>
        <v>538</v>
      </c>
      <c r="M35" s="112">
        <f t="shared" si="1"/>
        <v>75.37</v>
      </c>
      <c r="N35" s="112">
        <f t="shared" si="1"/>
        <v>67.94</v>
      </c>
      <c r="O35" s="112">
        <f t="shared" si="1"/>
        <v>135758</v>
      </c>
      <c r="P35" s="112">
        <f t="shared" si="1"/>
        <v>2189.4300000000003</v>
      </c>
      <c r="Q35" s="112">
        <f t="shared" si="1"/>
        <v>2074.7600000000002</v>
      </c>
    </row>
    <row r="36" spans="1:17" ht="15" customHeight="1" x14ac:dyDescent="0.25">
      <c r="A36" s="111">
        <v>4</v>
      </c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4"/>
      <c r="Q36" s="115"/>
    </row>
    <row r="37" spans="1:17" x14ac:dyDescent="0.25">
      <c r="A37" s="111">
        <v>4.0999999999999996</v>
      </c>
      <c r="B37" s="111" t="s">
        <v>43</v>
      </c>
      <c r="C37" s="111">
        <v>4321</v>
      </c>
      <c r="D37" s="111">
        <v>14.39</v>
      </c>
      <c r="E37" s="111">
        <v>14.39</v>
      </c>
      <c r="F37" s="111">
        <v>48408</v>
      </c>
      <c r="G37" s="111">
        <v>833.75</v>
      </c>
      <c r="H37" s="111">
        <v>833.75</v>
      </c>
      <c r="I37" s="111">
        <v>850</v>
      </c>
      <c r="J37" s="111">
        <v>66.17</v>
      </c>
      <c r="K37" s="111">
        <v>66.17</v>
      </c>
      <c r="L37" s="111">
        <v>0</v>
      </c>
      <c r="M37" s="111">
        <v>0</v>
      </c>
      <c r="N37" s="111">
        <v>0</v>
      </c>
      <c r="O37" s="111">
        <v>53579</v>
      </c>
      <c r="P37" s="111">
        <v>914.31</v>
      </c>
      <c r="Q37" s="111">
        <v>914.31</v>
      </c>
    </row>
    <row r="38" spans="1:17" s="2" customFormat="1" x14ac:dyDescent="0.25">
      <c r="A38" s="112"/>
      <c r="B38" s="112" t="s">
        <v>7</v>
      </c>
      <c r="C38" s="112">
        <v>4321</v>
      </c>
      <c r="D38" s="112">
        <v>14.39</v>
      </c>
      <c r="E38" s="112">
        <v>14.39</v>
      </c>
      <c r="F38" s="112">
        <v>48408</v>
      </c>
      <c r="G38" s="112">
        <v>833.75</v>
      </c>
      <c r="H38" s="112">
        <v>833.75</v>
      </c>
      <c r="I38" s="112">
        <v>850</v>
      </c>
      <c r="J38" s="112">
        <v>66.17</v>
      </c>
      <c r="K38" s="112">
        <v>66.17</v>
      </c>
      <c r="L38" s="112">
        <v>0</v>
      </c>
      <c r="M38" s="112">
        <v>0</v>
      </c>
      <c r="N38" s="112">
        <v>0</v>
      </c>
      <c r="O38" s="112">
        <v>53579</v>
      </c>
      <c r="P38" s="112">
        <v>914.31</v>
      </c>
      <c r="Q38" s="112">
        <v>914.31</v>
      </c>
    </row>
    <row r="39" spans="1:17" ht="15" customHeight="1" x14ac:dyDescent="0.25">
      <c r="A39" s="111">
        <v>7</v>
      </c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4"/>
      <c r="Q39" s="115"/>
    </row>
    <row r="40" spans="1:17" x14ac:dyDescent="0.25">
      <c r="A40" s="111">
        <v>7.1</v>
      </c>
      <c r="B40" s="111" t="s">
        <v>44</v>
      </c>
      <c r="C40" s="111">
        <v>0</v>
      </c>
      <c r="D40" s="111">
        <v>0</v>
      </c>
      <c r="E40" s="111">
        <v>0</v>
      </c>
      <c r="F40" s="111">
        <v>14779</v>
      </c>
      <c r="G40" s="111">
        <v>95.3</v>
      </c>
      <c r="H40" s="111">
        <v>95.3</v>
      </c>
      <c r="I40" s="111">
        <v>0</v>
      </c>
      <c r="J40" s="111">
        <v>0</v>
      </c>
      <c r="K40" s="111">
        <v>0</v>
      </c>
      <c r="L40" s="111">
        <v>0</v>
      </c>
      <c r="M40" s="111">
        <v>0</v>
      </c>
      <c r="N40" s="111">
        <v>0</v>
      </c>
      <c r="O40" s="111">
        <v>14779</v>
      </c>
      <c r="P40" s="111">
        <v>95.3</v>
      </c>
      <c r="Q40" s="111">
        <v>95.3</v>
      </c>
    </row>
    <row r="41" spans="1:17" x14ac:dyDescent="0.25">
      <c r="A41" s="111">
        <v>7.2</v>
      </c>
      <c r="B41" s="111" t="s">
        <v>45</v>
      </c>
      <c r="C41" s="111">
        <v>1200</v>
      </c>
      <c r="D41" s="111">
        <v>5.21</v>
      </c>
      <c r="E41" s="111">
        <v>5.21</v>
      </c>
      <c r="F41" s="111">
        <v>3295</v>
      </c>
      <c r="G41" s="111">
        <v>21</v>
      </c>
      <c r="H41" s="111">
        <v>21</v>
      </c>
      <c r="I41" s="111">
        <v>0</v>
      </c>
      <c r="J41" s="111">
        <v>0</v>
      </c>
      <c r="K41" s="111">
        <v>0</v>
      </c>
      <c r="L41" s="111">
        <v>0</v>
      </c>
      <c r="M41" s="111">
        <v>0</v>
      </c>
      <c r="N41" s="111">
        <v>0</v>
      </c>
      <c r="O41" s="111">
        <v>4495</v>
      </c>
      <c r="P41" s="111">
        <v>26.22</v>
      </c>
      <c r="Q41" s="111">
        <v>26.22</v>
      </c>
    </row>
    <row r="42" spans="1:17" x14ac:dyDescent="0.25">
      <c r="A42" s="111">
        <v>7.3</v>
      </c>
      <c r="B42" s="111" t="s">
        <v>46</v>
      </c>
      <c r="C42" s="111">
        <v>4324</v>
      </c>
      <c r="D42" s="111">
        <v>19.2</v>
      </c>
      <c r="E42" s="111">
        <v>19.2</v>
      </c>
      <c r="F42" s="111">
        <v>13507</v>
      </c>
      <c r="G42" s="111">
        <v>102.81</v>
      </c>
      <c r="H42" s="111">
        <v>102.81</v>
      </c>
      <c r="I42" s="111">
        <v>0</v>
      </c>
      <c r="J42" s="111">
        <v>0</v>
      </c>
      <c r="K42" s="111">
        <v>0</v>
      </c>
      <c r="L42" s="111">
        <v>0</v>
      </c>
      <c r="M42" s="111">
        <v>0</v>
      </c>
      <c r="N42" s="111">
        <v>0</v>
      </c>
      <c r="O42" s="111">
        <v>17831</v>
      </c>
      <c r="P42" s="111">
        <v>122.01</v>
      </c>
      <c r="Q42" s="111">
        <v>122.01</v>
      </c>
    </row>
    <row r="43" spans="1:17" x14ac:dyDescent="0.25">
      <c r="A43" s="111">
        <v>7.4</v>
      </c>
      <c r="B43" s="111" t="s">
        <v>47</v>
      </c>
      <c r="C43" s="111">
        <v>1695</v>
      </c>
      <c r="D43" s="111">
        <v>8.24</v>
      </c>
      <c r="E43" s="111">
        <v>8.24</v>
      </c>
      <c r="F43" s="111">
        <v>13759</v>
      </c>
      <c r="G43" s="111">
        <v>106.63</v>
      </c>
      <c r="H43" s="111">
        <v>106.63</v>
      </c>
      <c r="I43" s="111">
        <v>0</v>
      </c>
      <c r="J43" s="111">
        <v>0</v>
      </c>
      <c r="K43" s="111">
        <v>0</v>
      </c>
      <c r="L43" s="111">
        <v>0</v>
      </c>
      <c r="M43" s="111">
        <v>0</v>
      </c>
      <c r="N43" s="111">
        <v>0</v>
      </c>
      <c r="O43" s="111">
        <v>15454</v>
      </c>
      <c r="P43" s="111">
        <v>114.86</v>
      </c>
      <c r="Q43" s="111">
        <v>114.86</v>
      </c>
    </row>
    <row r="44" spans="1:17" x14ac:dyDescent="0.25">
      <c r="A44" s="111">
        <v>7.5</v>
      </c>
      <c r="B44" s="111" t="s">
        <v>48</v>
      </c>
      <c r="C44" s="111">
        <v>3711</v>
      </c>
      <c r="D44" s="111">
        <v>17.14</v>
      </c>
      <c r="E44" s="111">
        <v>17.14</v>
      </c>
      <c r="F44" s="111">
        <v>8187</v>
      </c>
      <c r="G44" s="111">
        <v>67.430000000000007</v>
      </c>
      <c r="H44" s="111">
        <v>67.430000000000007</v>
      </c>
      <c r="I44" s="111">
        <v>0</v>
      </c>
      <c r="J44" s="111">
        <v>0</v>
      </c>
      <c r="K44" s="111">
        <v>0</v>
      </c>
      <c r="L44" s="111">
        <v>0</v>
      </c>
      <c r="M44" s="111">
        <v>0</v>
      </c>
      <c r="N44" s="111">
        <v>0</v>
      </c>
      <c r="O44" s="111">
        <v>11898</v>
      </c>
      <c r="P44" s="111">
        <v>84.57</v>
      </c>
      <c r="Q44" s="111">
        <v>84.57</v>
      </c>
    </row>
    <row r="45" spans="1:17" x14ac:dyDescent="0.25">
      <c r="A45" s="111">
        <v>7.6</v>
      </c>
      <c r="B45" s="111" t="s">
        <v>49</v>
      </c>
      <c r="C45" s="111">
        <v>54</v>
      </c>
      <c r="D45" s="111">
        <v>0.24</v>
      </c>
      <c r="E45" s="111">
        <v>0.24</v>
      </c>
      <c r="F45" s="111">
        <v>820</v>
      </c>
      <c r="G45" s="111">
        <v>5.15</v>
      </c>
      <c r="H45" s="111">
        <v>5.15</v>
      </c>
      <c r="I45" s="111">
        <v>1</v>
      </c>
      <c r="J45" s="111">
        <v>0.08</v>
      </c>
      <c r="K45" s="111">
        <v>0.08</v>
      </c>
      <c r="L45" s="111">
        <v>0</v>
      </c>
      <c r="M45" s="111">
        <v>0</v>
      </c>
      <c r="N45" s="111">
        <v>0</v>
      </c>
      <c r="O45" s="111">
        <v>875</v>
      </c>
      <c r="P45" s="111">
        <v>5.48</v>
      </c>
      <c r="Q45" s="111">
        <v>5.48</v>
      </c>
    </row>
    <row r="46" spans="1:17" x14ac:dyDescent="0.25">
      <c r="A46" s="112"/>
      <c r="B46" s="112" t="s">
        <v>7</v>
      </c>
      <c r="C46" s="112">
        <f>SUM(C40:C45)</f>
        <v>10984</v>
      </c>
      <c r="D46" s="112">
        <f t="shared" ref="D46:Q46" si="2">SUM(D40:D45)</f>
        <v>50.03</v>
      </c>
      <c r="E46" s="112">
        <f t="shared" si="2"/>
        <v>50.03</v>
      </c>
      <c r="F46" s="112">
        <f t="shared" si="2"/>
        <v>54347</v>
      </c>
      <c r="G46" s="112">
        <f t="shared" si="2"/>
        <v>398.32</v>
      </c>
      <c r="H46" s="112">
        <f t="shared" si="2"/>
        <v>398.32</v>
      </c>
      <c r="I46" s="112">
        <f t="shared" si="2"/>
        <v>1</v>
      </c>
      <c r="J46" s="112">
        <f t="shared" si="2"/>
        <v>0.08</v>
      </c>
      <c r="K46" s="112">
        <f t="shared" si="2"/>
        <v>0.08</v>
      </c>
      <c r="L46" s="112">
        <f t="shared" si="2"/>
        <v>0</v>
      </c>
      <c r="M46" s="112">
        <f t="shared" si="2"/>
        <v>0</v>
      </c>
      <c r="N46" s="112">
        <f t="shared" si="2"/>
        <v>0</v>
      </c>
      <c r="O46" s="112">
        <f t="shared" si="2"/>
        <v>65332</v>
      </c>
      <c r="P46" s="112">
        <f t="shared" si="2"/>
        <v>448.44</v>
      </c>
      <c r="Q46" s="112">
        <f t="shared" si="2"/>
        <v>448.44</v>
      </c>
    </row>
    <row r="47" spans="1:17" x14ac:dyDescent="0.25">
      <c r="A47" s="112"/>
      <c r="B47" s="112" t="s">
        <v>50</v>
      </c>
      <c r="C47" s="112">
        <f>C46+C38+C35+C18</f>
        <v>62574</v>
      </c>
      <c r="D47" s="112">
        <f t="shared" ref="D47:Q47" si="3">D46+D38+D35+D18</f>
        <v>221.38000000000002</v>
      </c>
      <c r="E47" s="112">
        <f t="shared" si="3"/>
        <v>219.21000000000004</v>
      </c>
      <c r="F47" s="112">
        <f t="shared" si="3"/>
        <v>232035</v>
      </c>
      <c r="G47" s="112">
        <f t="shared" si="3"/>
        <v>3425.3500000000004</v>
      </c>
      <c r="H47" s="112">
        <f t="shared" si="3"/>
        <v>3323.21</v>
      </c>
      <c r="I47" s="112">
        <f t="shared" si="3"/>
        <v>23897</v>
      </c>
      <c r="J47" s="112">
        <f t="shared" si="3"/>
        <v>1903.0299999999997</v>
      </c>
      <c r="K47" s="112">
        <f t="shared" si="3"/>
        <v>1814.8500000000001</v>
      </c>
      <c r="L47" s="112">
        <f t="shared" si="3"/>
        <v>1638</v>
      </c>
      <c r="M47" s="112">
        <f t="shared" si="3"/>
        <v>235.01</v>
      </c>
      <c r="N47" s="112">
        <f t="shared" si="3"/>
        <v>226.86999999999998</v>
      </c>
      <c r="O47" s="112">
        <f t="shared" si="3"/>
        <v>320144</v>
      </c>
      <c r="P47" s="112">
        <f t="shared" si="3"/>
        <v>5784.81</v>
      </c>
      <c r="Q47" s="112">
        <f t="shared" si="3"/>
        <v>5584.17</v>
      </c>
    </row>
    <row r="48" spans="1:17" s="2" customFormat="1" x14ac:dyDescent="0.25"/>
  </sheetData>
  <mergeCells count="16">
    <mergeCell ref="B19:P19"/>
    <mergeCell ref="B36:P36"/>
    <mergeCell ref="B39:P39"/>
    <mergeCell ref="A1:Q1"/>
    <mergeCell ref="A2:Q2"/>
    <mergeCell ref="A3:A5"/>
    <mergeCell ref="B3:B5"/>
    <mergeCell ref="C3:E3"/>
    <mergeCell ref="F3:H3"/>
    <mergeCell ref="I3:K3"/>
    <mergeCell ref="L3:N3"/>
    <mergeCell ref="O3:Q4"/>
    <mergeCell ref="C4:E4"/>
    <mergeCell ref="F4:H4"/>
    <mergeCell ref="I4:K4"/>
    <mergeCell ref="L4:N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6B87F-66EC-4D92-B8D3-CF44C3FDBB9E}">
  <dimension ref="A1:I72"/>
  <sheetViews>
    <sheetView topLeftCell="A50" workbookViewId="0">
      <selection activeCell="N72" sqref="N72"/>
    </sheetView>
  </sheetViews>
  <sheetFormatPr defaultRowHeight="15" x14ac:dyDescent="0.25"/>
  <cols>
    <col min="2" max="2" width="42.5703125" bestFit="1" customWidth="1"/>
    <col min="3" max="3" width="14" customWidth="1"/>
    <col min="8" max="8" width="11.85546875" customWidth="1"/>
    <col min="9" max="9" width="13.5703125" customWidth="1"/>
  </cols>
  <sheetData>
    <row r="1" spans="1:9" ht="15" customHeight="1" x14ac:dyDescent="0.25">
      <c r="A1" s="303" t="s">
        <v>187</v>
      </c>
      <c r="B1" s="303"/>
      <c r="C1" s="303"/>
      <c r="D1" s="303"/>
      <c r="E1" s="303"/>
      <c r="F1" s="303"/>
      <c r="G1" s="303"/>
      <c r="H1" s="303"/>
      <c r="I1" s="303"/>
    </row>
    <row r="2" spans="1:9" ht="15" customHeight="1" x14ac:dyDescent="0.25">
      <c r="A2" s="303" t="s">
        <v>442</v>
      </c>
      <c r="B2" s="303"/>
      <c r="C2" s="303"/>
      <c r="D2" s="303"/>
      <c r="E2" s="303"/>
      <c r="F2" s="303"/>
      <c r="G2" s="303"/>
      <c r="H2" s="303"/>
      <c r="I2" s="303"/>
    </row>
    <row r="3" spans="1:9" ht="15" customHeight="1" x14ac:dyDescent="0.25">
      <c r="A3" s="303" t="s">
        <v>519</v>
      </c>
      <c r="B3" s="303"/>
      <c r="C3" s="303"/>
      <c r="D3" s="303"/>
      <c r="E3" s="303"/>
      <c r="F3" s="303"/>
      <c r="G3" s="303"/>
      <c r="H3" s="303"/>
      <c r="I3" s="303"/>
    </row>
    <row r="4" spans="1:9" ht="15.75" customHeight="1" x14ac:dyDescent="0.25">
      <c r="A4" s="304"/>
      <c r="B4" s="304"/>
      <c r="C4" s="304"/>
      <c r="D4" s="304"/>
      <c r="E4" s="304"/>
      <c r="F4" s="304"/>
      <c r="G4" s="304"/>
      <c r="H4" s="303" t="s">
        <v>520</v>
      </c>
      <c r="I4" s="303"/>
    </row>
    <row r="5" spans="1:9" ht="45" customHeight="1" thickBot="1" x14ac:dyDescent="0.3">
      <c r="A5" s="305" t="s">
        <v>188</v>
      </c>
      <c r="B5" s="305"/>
      <c r="C5" s="305"/>
      <c r="D5" s="305"/>
      <c r="E5" s="305"/>
      <c r="F5" s="305"/>
      <c r="G5" s="305"/>
      <c r="H5" s="305"/>
      <c r="I5" s="305"/>
    </row>
    <row r="6" spans="1:9" ht="45" x14ac:dyDescent="0.25">
      <c r="A6" s="306" t="s">
        <v>189</v>
      </c>
      <c r="B6" s="307" t="s">
        <v>56</v>
      </c>
      <c r="C6" s="308" t="s">
        <v>190</v>
      </c>
      <c r="D6" s="309" t="s">
        <v>191</v>
      </c>
      <c r="E6" s="309"/>
      <c r="F6" s="309" t="s">
        <v>192</v>
      </c>
      <c r="G6" s="309"/>
      <c r="H6" s="308" t="s">
        <v>193</v>
      </c>
      <c r="I6" s="310" t="s">
        <v>194</v>
      </c>
    </row>
    <row r="7" spans="1:9" ht="15.75" thickBot="1" x14ac:dyDescent="0.3">
      <c r="A7" s="311"/>
      <c r="B7" s="312"/>
      <c r="C7" s="313" t="s">
        <v>61</v>
      </c>
      <c r="D7" s="313" t="s">
        <v>61</v>
      </c>
      <c r="E7" s="314" t="s">
        <v>62</v>
      </c>
      <c r="F7" s="313" t="s">
        <v>61</v>
      </c>
      <c r="G7" s="314" t="s">
        <v>62</v>
      </c>
      <c r="H7" s="313" t="s">
        <v>61</v>
      </c>
      <c r="I7" s="315" t="s">
        <v>61</v>
      </c>
    </row>
    <row r="8" spans="1:9" x14ac:dyDescent="0.25">
      <c r="A8" s="316">
        <v>1</v>
      </c>
      <c r="B8" s="317" t="s">
        <v>64</v>
      </c>
      <c r="C8" s="318">
        <f>D8+H8+I8</f>
        <v>186392</v>
      </c>
      <c r="D8" s="319">
        <v>96540</v>
      </c>
      <c r="E8" s="318">
        <v>171017</v>
      </c>
      <c r="F8" s="319">
        <v>94874</v>
      </c>
      <c r="G8" s="318">
        <v>155390</v>
      </c>
      <c r="H8" s="319">
        <v>12313</v>
      </c>
      <c r="I8" s="320">
        <v>77539</v>
      </c>
    </row>
    <row r="9" spans="1:9" x14ac:dyDescent="0.25">
      <c r="A9" s="321">
        <v>2</v>
      </c>
      <c r="B9" s="322" t="s">
        <v>65</v>
      </c>
      <c r="C9" s="323">
        <f t="shared" ref="C9:C19" si="0">D9+H9+I9</f>
        <v>25536</v>
      </c>
      <c r="D9" s="323">
        <v>14711</v>
      </c>
      <c r="E9" s="324">
        <v>15083.709999999668</v>
      </c>
      <c r="F9" s="323">
        <v>14064</v>
      </c>
      <c r="G9" s="324">
        <v>13102.409999999792</v>
      </c>
      <c r="H9" s="323">
        <v>7763</v>
      </c>
      <c r="I9" s="325">
        <v>3062</v>
      </c>
    </row>
    <row r="10" spans="1:9" x14ac:dyDescent="0.25">
      <c r="A10" s="321">
        <v>3</v>
      </c>
      <c r="B10" s="322" t="s">
        <v>66</v>
      </c>
      <c r="C10" s="323">
        <f t="shared" si="0"/>
        <v>5281</v>
      </c>
      <c r="D10" s="323">
        <v>2206</v>
      </c>
      <c r="E10" s="324">
        <v>4124.0200000000004</v>
      </c>
      <c r="F10" s="323">
        <v>1567</v>
      </c>
      <c r="G10" s="324">
        <v>2884.61</v>
      </c>
      <c r="H10" s="323">
        <v>630</v>
      </c>
      <c r="I10" s="325">
        <v>2445</v>
      </c>
    </row>
    <row r="11" spans="1:9" x14ac:dyDescent="0.25">
      <c r="A11" s="321">
        <v>4</v>
      </c>
      <c r="B11" s="322" t="s">
        <v>67</v>
      </c>
      <c r="C11" s="323">
        <f t="shared" si="0"/>
        <v>1142</v>
      </c>
      <c r="D11" s="323">
        <v>317</v>
      </c>
      <c r="E11" s="324">
        <v>639</v>
      </c>
      <c r="F11" s="323">
        <v>171</v>
      </c>
      <c r="G11" s="324">
        <v>306</v>
      </c>
      <c r="H11" s="323">
        <v>218</v>
      </c>
      <c r="I11" s="325">
        <v>607</v>
      </c>
    </row>
    <row r="12" spans="1:9" x14ac:dyDescent="0.25">
      <c r="A12" s="321">
        <v>5</v>
      </c>
      <c r="B12" s="322" t="s">
        <v>68</v>
      </c>
      <c r="C12" s="323">
        <f t="shared" si="0"/>
        <v>3159</v>
      </c>
      <c r="D12" s="323">
        <v>1299</v>
      </c>
      <c r="E12" s="324">
        <v>2497</v>
      </c>
      <c r="F12" s="323">
        <v>1307</v>
      </c>
      <c r="G12" s="324">
        <v>2053</v>
      </c>
      <c r="H12" s="323">
        <v>806</v>
      </c>
      <c r="I12" s="325">
        <v>1054</v>
      </c>
    </row>
    <row r="13" spans="1:9" x14ac:dyDescent="0.25">
      <c r="A13" s="321">
        <v>6</v>
      </c>
      <c r="B13" s="322" t="s">
        <v>69</v>
      </c>
      <c r="C13" s="323">
        <f t="shared" si="0"/>
        <v>3251</v>
      </c>
      <c r="D13" s="323">
        <v>1173</v>
      </c>
      <c r="E13" s="324">
        <v>1113</v>
      </c>
      <c r="F13" s="323">
        <v>1099</v>
      </c>
      <c r="G13" s="324">
        <v>1002</v>
      </c>
      <c r="H13" s="323">
        <v>74</v>
      </c>
      <c r="I13" s="325">
        <v>2004</v>
      </c>
    </row>
    <row r="14" spans="1:9" x14ac:dyDescent="0.25">
      <c r="A14" s="321">
        <v>7</v>
      </c>
      <c r="B14" s="322" t="s">
        <v>70</v>
      </c>
      <c r="C14" s="323">
        <f t="shared" si="0"/>
        <v>2575</v>
      </c>
      <c r="D14" s="323">
        <v>917</v>
      </c>
      <c r="E14" s="324">
        <v>1905</v>
      </c>
      <c r="F14" s="323">
        <v>565</v>
      </c>
      <c r="G14" s="324">
        <v>1194</v>
      </c>
      <c r="H14" s="323">
        <v>170</v>
      </c>
      <c r="I14" s="325">
        <v>1488</v>
      </c>
    </row>
    <row r="15" spans="1:9" x14ac:dyDescent="0.25">
      <c r="A15" s="321">
        <v>8</v>
      </c>
      <c r="B15" s="322" t="s">
        <v>71</v>
      </c>
      <c r="C15" s="323">
        <f t="shared" si="0"/>
        <v>496</v>
      </c>
      <c r="D15" s="323">
        <v>198</v>
      </c>
      <c r="E15" s="324">
        <v>375</v>
      </c>
      <c r="F15" s="323">
        <v>198</v>
      </c>
      <c r="G15" s="324">
        <v>375</v>
      </c>
      <c r="H15" s="323">
        <v>62</v>
      </c>
      <c r="I15" s="325">
        <v>236</v>
      </c>
    </row>
    <row r="16" spans="1:9" x14ac:dyDescent="0.25">
      <c r="A16" s="321">
        <v>9</v>
      </c>
      <c r="B16" s="322" t="s">
        <v>72</v>
      </c>
      <c r="C16" s="323">
        <f t="shared" si="0"/>
        <v>1621</v>
      </c>
      <c r="D16" s="323">
        <v>709</v>
      </c>
      <c r="E16" s="324">
        <v>1276</v>
      </c>
      <c r="F16" s="323">
        <v>650</v>
      </c>
      <c r="G16" s="324">
        <v>1165</v>
      </c>
      <c r="H16" s="323">
        <v>141</v>
      </c>
      <c r="I16" s="325">
        <v>771</v>
      </c>
    </row>
    <row r="17" spans="1:9" x14ac:dyDescent="0.25">
      <c r="A17" s="321">
        <v>10</v>
      </c>
      <c r="B17" s="322" t="s">
        <v>73</v>
      </c>
      <c r="C17" s="323">
        <f t="shared" si="0"/>
        <v>41670</v>
      </c>
      <c r="D17" s="323">
        <v>19710</v>
      </c>
      <c r="E17" s="324">
        <v>37448</v>
      </c>
      <c r="F17" s="323">
        <v>18347</v>
      </c>
      <c r="G17" s="324">
        <v>30914</v>
      </c>
      <c r="H17" s="323">
        <v>2702</v>
      </c>
      <c r="I17" s="325">
        <v>19258</v>
      </c>
    </row>
    <row r="18" spans="1:9" x14ac:dyDescent="0.25">
      <c r="A18" s="321">
        <v>11</v>
      </c>
      <c r="B18" s="322" t="s">
        <v>74</v>
      </c>
      <c r="C18" s="323">
        <f t="shared" si="0"/>
        <v>7964</v>
      </c>
      <c r="D18" s="323">
        <v>3747</v>
      </c>
      <c r="E18" s="324">
        <v>725.6</v>
      </c>
      <c r="F18" s="323">
        <v>2246</v>
      </c>
      <c r="G18" s="324">
        <v>424.3</v>
      </c>
      <c r="H18" s="323">
        <v>851</v>
      </c>
      <c r="I18" s="325">
        <v>3366</v>
      </c>
    </row>
    <row r="19" spans="1:9" x14ac:dyDescent="0.25">
      <c r="A19" s="321">
        <v>12</v>
      </c>
      <c r="B19" s="322" t="s">
        <v>75</v>
      </c>
      <c r="C19" s="323">
        <f t="shared" si="0"/>
        <v>7957</v>
      </c>
      <c r="D19" s="323">
        <v>3713</v>
      </c>
      <c r="E19" s="324">
        <v>7183</v>
      </c>
      <c r="F19" s="323">
        <v>1589</v>
      </c>
      <c r="G19" s="324">
        <v>3162</v>
      </c>
      <c r="H19" s="323">
        <v>1149</v>
      </c>
      <c r="I19" s="325">
        <v>3095</v>
      </c>
    </row>
    <row r="20" spans="1:9" x14ac:dyDescent="0.25">
      <c r="A20" s="326"/>
      <c r="B20" s="327" t="s">
        <v>76</v>
      </c>
      <c r="C20" s="328">
        <f t="shared" ref="C20:I20" si="1">SUM(C8:C19)</f>
        <v>287044</v>
      </c>
      <c r="D20" s="328">
        <f t="shared" si="1"/>
        <v>145240</v>
      </c>
      <c r="E20" s="329">
        <f t="shared" si="1"/>
        <v>243386.32999999967</v>
      </c>
      <c r="F20" s="328">
        <f t="shared" si="1"/>
        <v>136677</v>
      </c>
      <c r="G20" s="329">
        <f t="shared" si="1"/>
        <v>211972.31999999977</v>
      </c>
      <c r="H20" s="328">
        <f t="shared" si="1"/>
        <v>26879</v>
      </c>
      <c r="I20" s="330">
        <f t="shared" si="1"/>
        <v>114925</v>
      </c>
    </row>
    <row r="21" spans="1:9" x14ac:dyDescent="0.25">
      <c r="A21" s="326"/>
      <c r="B21" s="331" t="s">
        <v>77</v>
      </c>
      <c r="C21" s="332"/>
      <c r="D21" s="332"/>
      <c r="E21" s="332"/>
      <c r="F21" s="332"/>
      <c r="G21" s="332"/>
      <c r="H21" s="332"/>
      <c r="I21" s="333"/>
    </row>
    <row r="22" spans="1:9" x14ac:dyDescent="0.25">
      <c r="A22" s="321">
        <v>13</v>
      </c>
      <c r="B22" s="322" t="s">
        <v>78</v>
      </c>
      <c r="C22" s="323">
        <f t="shared" ref="C22:C46" si="2">D22+H22+I22</f>
        <v>0</v>
      </c>
      <c r="D22" s="323">
        <v>0</v>
      </c>
      <c r="E22" s="324">
        <v>0</v>
      </c>
      <c r="F22" s="323">
        <v>0</v>
      </c>
      <c r="G22" s="324">
        <v>0</v>
      </c>
      <c r="H22" s="323">
        <v>0</v>
      </c>
      <c r="I22" s="325">
        <v>0</v>
      </c>
    </row>
    <row r="23" spans="1:9" x14ac:dyDescent="0.25">
      <c r="A23" s="321">
        <v>14</v>
      </c>
      <c r="B23" s="322" t="s">
        <v>79</v>
      </c>
      <c r="C23" s="323">
        <f t="shared" si="2"/>
        <v>0</v>
      </c>
      <c r="D23" s="323">
        <v>0</v>
      </c>
      <c r="E23" s="324">
        <v>0</v>
      </c>
      <c r="F23" s="323">
        <v>0</v>
      </c>
      <c r="G23" s="324">
        <v>0</v>
      </c>
      <c r="H23" s="323">
        <v>0</v>
      </c>
      <c r="I23" s="325">
        <v>0</v>
      </c>
    </row>
    <row r="24" spans="1:9" x14ac:dyDescent="0.25">
      <c r="A24" s="321">
        <v>15</v>
      </c>
      <c r="B24" s="322" t="s">
        <v>80</v>
      </c>
      <c r="C24" s="323">
        <f t="shared" si="2"/>
        <v>0</v>
      </c>
      <c r="D24" s="323">
        <v>0</v>
      </c>
      <c r="E24" s="324">
        <v>0</v>
      </c>
      <c r="F24" s="323">
        <v>0</v>
      </c>
      <c r="G24" s="324">
        <v>0</v>
      </c>
      <c r="H24" s="323">
        <v>0</v>
      </c>
      <c r="I24" s="325">
        <v>0</v>
      </c>
    </row>
    <row r="25" spans="1:9" x14ac:dyDescent="0.25">
      <c r="A25" s="321">
        <v>16</v>
      </c>
      <c r="B25" s="322" t="s">
        <v>81</v>
      </c>
      <c r="C25" s="323">
        <f t="shared" si="2"/>
        <v>0</v>
      </c>
      <c r="D25" s="323">
        <v>0</v>
      </c>
      <c r="E25" s="324">
        <v>0</v>
      </c>
      <c r="F25" s="323">
        <v>0</v>
      </c>
      <c r="G25" s="324">
        <v>0</v>
      </c>
      <c r="H25" s="323">
        <v>0</v>
      </c>
      <c r="I25" s="325">
        <v>0</v>
      </c>
    </row>
    <row r="26" spans="1:9" x14ac:dyDescent="0.25">
      <c r="A26" s="321">
        <v>17</v>
      </c>
      <c r="B26" s="322" t="s">
        <v>82</v>
      </c>
      <c r="C26" s="323">
        <f t="shared" si="2"/>
        <v>0</v>
      </c>
      <c r="D26" s="323">
        <v>0</v>
      </c>
      <c r="E26" s="324">
        <v>0</v>
      </c>
      <c r="F26" s="323">
        <v>0</v>
      </c>
      <c r="G26" s="324">
        <v>0</v>
      </c>
      <c r="H26" s="323">
        <v>0</v>
      </c>
      <c r="I26" s="325">
        <v>0</v>
      </c>
    </row>
    <row r="27" spans="1:9" x14ac:dyDescent="0.25">
      <c r="A27" s="321">
        <v>18</v>
      </c>
      <c r="B27" s="322" t="s">
        <v>83</v>
      </c>
      <c r="C27" s="323">
        <f t="shared" si="2"/>
        <v>0</v>
      </c>
      <c r="D27" s="323">
        <v>0</v>
      </c>
      <c r="E27" s="324">
        <v>0</v>
      </c>
      <c r="F27" s="323">
        <v>0</v>
      </c>
      <c r="G27" s="324">
        <v>0</v>
      </c>
      <c r="H27" s="323">
        <v>0</v>
      </c>
      <c r="I27" s="325">
        <v>0</v>
      </c>
    </row>
    <row r="28" spans="1:9" x14ac:dyDescent="0.25">
      <c r="A28" s="321">
        <v>19</v>
      </c>
      <c r="B28" s="322" t="s">
        <v>84</v>
      </c>
      <c r="C28" s="323">
        <f t="shared" si="2"/>
        <v>0</v>
      </c>
      <c r="D28" s="323">
        <v>0</v>
      </c>
      <c r="E28" s="324">
        <v>0</v>
      </c>
      <c r="F28" s="323">
        <v>0</v>
      </c>
      <c r="G28" s="324">
        <v>0</v>
      </c>
      <c r="H28" s="323">
        <v>0</v>
      </c>
      <c r="I28" s="325">
        <v>0</v>
      </c>
    </row>
    <row r="29" spans="1:9" x14ac:dyDescent="0.25">
      <c r="A29" s="321">
        <v>20</v>
      </c>
      <c r="B29" s="322" t="s">
        <v>85</v>
      </c>
      <c r="C29" s="323">
        <f t="shared" si="2"/>
        <v>178</v>
      </c>
      <c r="D29" s="323">
        <v>19</v>
      </c>
      <c r="E29" s="324">
        <v>52.03</v>
      </c>
      <c r="F29" s="323">
        <v>14</v>
      </c>
      <c r="G29" s="324">
        <v>41.35</v>
      </c>
      <c r="H29" s="323">
        <v>131</v>
      </c>
      <c r="I29" s="325">
        <v>28</v>
      </c>
    </row>
    <row r="30" spans="1:9" x14ac:dyDescent="0.25">
      <c r="A30" s="321">
        <v>21</v>
      </c>
      <c r="B30" s="322" t="s">
        <v>86</v>
      </c>
      <c r="C30" s="323">
        <f t="shared" si="2"/>
        <v>0</v>
      </c>
      <c r="D30" s="323">
        <v>0</v>
      </c>
      <c r="E30" s="324">
        <v>0</v>
      </c>
      <c r="F30" s="323">
        <v>0</v>
      </c>
      <c r="G30" s="324">
        <v>0</v>
      </c>
      <c r="H30" s="323">
        <v>0</v>
      </c>
      <c r="I30" s="325">
        <v>0</v>
      </c>
    </row>
    <row r="31" spans="1:9" x14ac:dyDescent="0.25">
      <c r="A31" s="321">
        <v>22</v>
      </c>
      <c r="B31" s="322" t="s">
        <v>87</v>
      </c>
      <c r="C31" s="323">
        <f t="shared" si="2"/>
        <v>37</v>
      </c>
      <c r="D31" s="323">
        <v>34</v>
      </c>
      <c r="E31" s="324">
        <v>58.5</v>
      </c>
      <c r="F31" s="323">
        <v>34</v>
      </c>
      <c r="G31" s="324">
        <v>58.5</v>
      </c>
      <c r="H31" s="323">
        <v>1</v>
      </c>
      <c r="I31" s="325">
        <v>2</v>
      </c>
    </row>
    <row r="32" spans="1:9" x14ac:dyDescent="0.25">
      <c r="A32" s="321">
        <v>23</v>
      </c>
      <c r="B32" s="322" t="s">
        <v>88</v>
      </c>
      <c r="C32" s="323">
        <f t="shared" si="2"/>
        <v>0</v>
      </c>
      <c r="D32" s="323">
        <v>0</v>
      </c>
      <c r="E32" s="324">
        <v>0</v>
      </c>
      <c r="F32" s="323">
        <v>0</v>
      </c>
      <c r="G32" s="324">
        <v>0</v>
      </c>
      <c r="H32" s="323">
        <v>0</v>
      </c>
      <c r="I32" s="325">
        <v>0</v>
      </c>
    </row>
    <row r="33" spans="1:9" x14ac:dyDescent="0.25">
      <c r="A33" s="321">
        <v>24</v>
      </c>
      <c r="B33" s="322" t="s">
        <v>89</v>
      </c>
      <c r="C33" s="323">
        <f t="shared" si="2"/>
        <v>0</v>
      </c>
      <c r="D33" s="323">
        <v>0</v>
      </c>
      <c r="E33" s="324">
        <v>0</v>
      </c>
      <c r="F33" s="323">
        <v>0</v>
      </c>
      <c r="G33" s="324">
        <v>0</v>
      </c>
      <c r="H33" s="323">
        <v>0</v>
      </c>
      <c r="I33" s="325">
        <v>0</v>
      </c>
    </row>
    <row r="34" spans="1:9" x14ac:dyDescent="0.25">
      <c r="A34" s="321">
        <v>25</v>
      </c>
      <c r="B34" s="322" t="s">
        <v>90</v>
      </c>
      <c r="C34" s="323">
        <f t="shared" si="2"/>
        <v>3</v>
      </c>
      <c r="D34" s="323">
        <v>1</v>
      </c>
      <c r="E34" s="324">
        <v>1.99</v>
      </c>
      <c r="F34" s="323">
        <v>1</v>
      </c>
      <c r="G34" s="324">
        <v>1.6</v>
      </c>
      <c r="H34" s="323">
        <v>0</v>
      </c>
      <c r="I34" s="325">
        <v>2</v>
      </c>
    </row>
    <row r="35" spans="1:9" x14ac:dyDescent="0.25">
      <c r="A35" s="321">
        <v>26</v>
      </c>
      <c r="B35" s="322" t="s">
        <v>91</v>
      </c>
      <c r="C35" s="323">
        <f t="shared" si="2"/>
        <v>0</v>
      </c>
      <c r="D35" s="323">
        <v>0</v>
      </c>
      <c r="E35" s="324">
        <v>0</v>
      </c>
      <c r="F35" s="323">
        <v>0</v>
      </c>
      <c r="G35" s="324">
        <v>0</v>
      </c>
      <c r="H35" s="323">
        <v>0</v>
      </c>
      <c r="I35" s="325">
        <v>0</v>
      </c>
    </row>
    <row r="36" spans="1:9" x14ac:dyDescent="0.25">
      <c r="A36" s="321">
        <v>27</v>
      </c>
      <c r="B36" s="322" t="s">
        <v>92</v>
      </c>
      <c r="C36" s="323">
        <f t="shared" si="2"/>
        <v>0</v>
      </c>
      <c r="D36" s="323">
        <v>0</v>
      </c>
      <c r="E36" s="324">
        <v>0</v>
      </c>
      <c r="F36" s="323">
        <v>0</v>
      </c>
      <c r="G36" s="324">
        <v>0</v>
      </c>
      <c r="H36" s="323">
        <v>0</v>
      </c>
      <c r="I36" s="325">
        <v>0</v>
      </c>
    </row>
    <row r="37" spans="1:9" x14ac:dyDescent="0.25">
      <c r="A37" s="321">
        <v>28</v>
      </c>
      <c r="B37" s="322" t="s">
        <v>93</v>
      </c>
      <c r="C37" s="323">
        <f t="shared" si="2"/>
        <v>0</v>
      </c>
      <c r="D37" s="323">
        <v>0</v>
      </c>
      <c r="E37" s="324">
        <v>0</v>
      </c>
      <c r="F37" s="323">
        <v>0</v>
      </c>
      <c r="G37" s="324">
        <v>0</v>
      </c>
      <c r="H37" s="323">
        <v>0</v>
      </c>
      <c r="I37" s="325">
        <v>0</v>
      </c>
    </row>
    <row r="38" spans="1:9" x14ac:dyDescent="0.25">
      <c r="A38" s="321">
        <v>29</v>
      </c>
      <c r="B38" s="322" t="s">
        <v>94</v>
      </c>
      <c r="C38" s="323">
        <f t="shared" si="2"/>
        <v>0</v>
      </c>
      <c r="D38" s="323">
        <v>0</v>
      </c>
      <c r="E38" s="324">
        <v>0</v>
      </c>
      <c r="F38" s="323">
        <v>0</v>
      </c>
      <c r="G38" s="324">
        <v>0</v>
      </c>
      <c r="H38" s="323">
        <v>0</v>
      </c>
      <c r="I38" s="325">
        <v>0</v>
      </c>
    </row>
    <row r="39" spans="1:9" x14ac:dyDescent="0.25">
      <c r="A39" s="321">
        <v>30</v>
      </c>
      <c r="B39" s="322" t="s">
        <v>95</v>
      </c>
      <c r="C39" s="323">
        <f t="shared" si="2"/>
        <v>0</v>
      </c>
      <c r="D39" s="323">
        <v>0</v>
      </c>
      <c r="E39" s="324">
        <v>0</v>
      </c>
      <c r="F39" s="323">
        <v>0</v>
      </c>
      <c r="G39" s="324">
        <v>0</v>
      </c>
      <c r="H39" s="323">
        <v>0</v>
      </c>
      <c r="I39" s="325">
        <v>0</v>
      </c>
    </row>
    <row r="40" spans="1:9" x14ac:dyDescent="0.25">
      <c r="A40" s="321">
        <v>31</v>
      </c>
      <c r="B40" s="322" t="s">
        <v>96</v>
      </c>
      <c r="C40" s="323">
        <f t="shared" si="2"/>
        <v>0</v>
      </c>
      <c r="D40" s="323">
        <v>0</v>
      </c>
      <c r="E40" s="324">
        <v>0</v>
      </c>
      <c r="F40" s="323">
        <v>0</v>
      </c>
      <c r="G40" s="324">
        <v>0</v>
      </c>
      <c r="H40" s="323">
        <v>0</v>
      </c>
      <c r="I40" s="325">
        <v>0</v>
      </c>
    </row>
    <row r="41" spans="1:9" x14ac:dyDescent="0.25">
      <c r="A41" s="321">
        <v>32</v>
      </c>
      <c r="B41" s="322" t="s">
        <v>97</v>
      </c>
      <c r="C41" s="323">
        <f t="shared" si="2"/>
        <v>0</v>
      </c>
      <c r="D41" s="323">
        <v>0</v>
      </c>
      <c r="E41" s="324">
        <v>0</v>
      </c>
      <c r="F41" s="323">
        <v>0</v>
      </c>
      <c r="G41" s="324">
        <v>0</v>
      </c>
      <c r="H41" s="323">
        <v>0</v>
      </c>
      <c r="I41" s="325">
        <v>0</v>
      </c>
    </row>
    <row r="42" spans="1:9" x14ac:dyDescent="0.25">
      <c r="A42" s="321">
        <v>33</v>
      </c>
      <c r="B42" s="322" t="s">
        <v>98</v>
      </c>
      <c r="C42" s="323">
        <f t="shared" si="2"/>
        <v>0</v>
      </c>
      <c r="D42" s="323">
        <v>0</v>
      </c>
      <c r="E42" s="324">
        <v>0</v>
      </c>
      <c r="F42" s="323">
        <v>0</v>
      </c>
      <c r="G42" s="324">
        <v>0</v>
      </c>
      <c r="H42" s="323">
        <v>0</v>
      </c>
      <c r="I42" s="325">
        <v>0</v>
      </c>
    </row>
    <row r="43" spans="1:9" x14ac:dyDescent="0.25">
      <c r="A43" s="321">
        <v>34</v>
      </c>
      <c r="B43" s="322" t="s">
        <v>99</v>
      </c>
      <c r="C43" s="323">
        <f t="shared" si="2"/>
        <v>0</v>
      </c>
      <c r="D43" s="323">
        <v>0</v>
      </c>
      <c r="E43" s="324">
        <v>0</v>
      </c>
      <c r="F43" s="323">
        <v>0</v>
      </c>
      <c r="G43" s="324">
        <v>0</v>
      </c>
      <c r="H43" s="323">
        <v>0</v>
      </c>
      <c r="I43" s="325">
        <v>0</v>
      </c>
    </row>
    <row r="44" spans="1:9" x14ac:dyDescent="0.25">
      <c r="A44" s="321">
        <v>35</v>
      </c>
      <c r="B44" s="322" t="s">
        <v>100</v>
      </c>
      <c r="C44" s="323">
        <f t="shared" si="2"/>
        <v>0</v>
      </c>
      <c r="D44" s="323">
        <v>0</v>
      </c>
      <c r="E44" s="324">
        <v>0</v>
      </c>
      <c r="F44" s="323">
        <v>0</v>
      </c>
      <c r="G44" s="324">
        <v>0</v>
      </c>
      <c r="H44" s="323">
        <v>0</v>
      </c>
      <c r="I44" s="325">
        <v>0</v>
      </c>
    </row>
    <row r="45" spans="1:9" x14ac:dyDescent="0.25">
      <c r="A45" s="321">
        <v>36</v>
      </c>
      <c r="B45" s="322" t="s">
        <v>101</v>
      </c>
      <c r="C45" s="323">
        <f t="shared" si="2"/>
        <v>0</v>
      </c>
      <c r="D45" s="323">
        <v>0</v>
      </c>
      <c r="E45" s="324">
        <v>0</v>
      </c>
      <c r="F45" s="323">
        <v>0</v>
      </c>
      <c r="G45" s="324">
        <v>0</v>
      </c>
      <c r="H45" s="323">
        <v>0</v>
      </c>
      <c r="I45" s="325">
        <v>0</v>
      </c>
    </row>
    <row r="46" spans="1:9" x14ac:dyDescent="0.25">
      <c r="A46" s="321">
        <v>37</v>
      </c>
      <c r="B46" s="322" t="s">
        <v>102</v>
      </c>
      <c r="C46" s="323">
        <f t="shared" si="2"/>
        <v>0</v>
      </c>
      <c r="D46" s="323">
        <v>0</v>
      </c>
      <c r="E46" s="324">
        <v>0</v>
      </c>
      <c r="F46" s="323">
        <v>0</v>
      </c>
      <c r="G46" s="324">
        <v>0</v>
      </c>
      <c r="H46" s="323">
        <v>0</v>
      </c>
      <c r="I46" s="325">
        <v>0</v>
      </c>
    </row>
    <row r="47" spans="1:9" x14ac:dyDescent="0.25">
      <c r="A47" s="326"/>
      <c r="B47" s="327" t="s">
        <v>103</v>
      </c>
      <c r="C47" s="328">
        <f>SUM(C22:C46)</f>
        <v>218</v>
      </c>
      <c r="D47" s="328">
        <f t="shared" ref="D47:I47" si="3">SUM(D21:D46)</f>
        <v>54</v>
      </c>
      <c r="E47" s="329">
        <f t="shared" si="3"/>
        <v>112.52</v>
      </c>
      <c r="F47" s="328">
        <f t="shared" si="3"/>
        <v>49</v>
      </c>
      <c r="G47" s="329">
        <f t="shared" si="3"/>
        <v>101.44999999999999</v>
      </c>
      <c r="H47" s="328">
        <f t="shared" si="3"/>
        <v>132</v>
      </c>
      <c r="I47" s="330">
        <f t="shared" si="3"/>
        <v>32</v>
      </c>
    </row>
    <row r="48" spans="1:9" x14ac:dyDescent="0.25">
      <c r="A48" s="326"/>
      <c r="B48" s="327" t="s">
        <v>104</v>
      </c>
      <c r="C48" s="328">
        <f t="shared" ref="C48:I48" si="4">SUM(C20,C47)</f>
        <v>287262</v>
      </c>
      <c r="D48" s="328">
        <f t="shared" si="4"/>
        <v>145294</v>
      </c>
      <c r="E48" s="329">
        <f t="shared" si="4"/>
        <v>243498.84999999966</v>
      </c>
      <c r="F48" s="328">
        <f t="shared" si="4"/>
        <v>136726</v>
      </c>
      <c r="G48" s="329">
        <f t="shared" si="4"/>
        <v>212073.76999999979</v>
      </c>
      <c r="H48" s="328">
        <f t="shared" si="4"/>
        <v>27011</v>
      </c>
      <c r="I48" s="328">
        <f t="shared" si="4"/>
        <v>114957</v>
      </c>
    </row>
    <row r="49" spans="1:9" x14ac:dyDescent="0.25">
      <c r="A49" s="326"/>
      <c r="B49" s="334" t="s">
        <v>105</v>
      </c>
      <c r="C49" s="335"/>
      <c r="D49" s="335"/>
      <c r="E49" s="336"/>
      <c r="F49" s="335"/>
      <c r="G49" s="336"/>
      <c r="H49" s="335"/>
      <c r="I49" s="337"/>
    </row>
    <row r="50" spans="1:9" x14ac:dyDescent="0.25">
      <c r="A50" s="321">
        <v>38</v>
      </c>
      <c r="B50" s="322" t="s">
        <v>106</v>
      </c>
      <c r="C50" s="323">
        <v>36258</v>
      </c>
      <c r="D50" s="323">
        <v>15713</v>
      </c>
      <c r="E50" s="324">
        <v>28984</v>
      </c>
      <c r="F50" s="323">
        <v>14569</v>
      </c>
      <c r="G50" s="324">
        <v>25828</v>
      </c>
      <c r="H50" s="323">
        <v>2780</v>
      </c>
      <c r="I50" s="325">
        <v>17765</v>
      </c>
    </row>
    <row r="51" spans="1:9" x14ac:dyDescent="0.25">
      <c r="A51" s="326"/>
      <c r="B51" s="327" t="s">
        <v>107</v>
      </c>
      <c r="C51" s="328">
        <f t="shared" ref="C51:I51" si="5">SUM(C49:C50)</f>
        <v>36258</v>
      </c>
      <c r="D51" s="328">
        <f t="shared" si="5"/>
        <v>15713</v>
      </c>
      <c r="E51" s="329">
        <f t="shared" si="5"/>
        <v>28984</v>
      </c>
      <c r="F51" s="328">
        <f t="shared" si="5"/>
        <v>14569</v>
      </c>
      <c r="G51" s="329">
        <f t="shared" si="5"/>
        <v>25828</v>
      </c>
      <c r="H51" s="328">
        <f t="shared" si="5"/>
        <v>2780</v>
      </c>
      <c r="I51" s="330">
        <f t="shared" si="5"/>
        <v>17765</v>
      </c>
    </row>
    <row r="52" spans="1:9" x14ac:dyDescent="0.25">
      <c r="A52" s="326"/>
      <c r="B52" s="334" t="s">
        <v>108</v>
      </c>
      <c r="C52" s="335"/>
      <c r="D52" s="335"/>
      <c r="E52" s="336"/>
      <c r="F52" s="335"/>
      <c r="G52" s="336"/>
      <c r="H52" s="335"/>
      <c r="I52" s="337"/>
    </row>
    <row r="53" spans="1:9" x14ac:dyDescent="0.25">
      <c r="A53" s="321">
        <v>39</v>
      </c>
      <c r="B53" s="322" t="s">
        <v>109</v>
      </c>
      <c r="C53" s="323">
        <v>0</v>
      </c>
      <c r="D53" s="323">
        <v>0</v>
      </c>
      <c r="E53" s="324">
        <v>0</v>
      </c>
      <c r="F53" s="323">
        <v>0</v>
      </c>
      <c r="G53" s="324">
        <v>0</v>
      </c>
      <c r="H53" s="323">
        <v>0</v>
      </c>
      <c r="I53" s="325">
        <v>0</v>
      </c>
    </row>
    <row r="54" spans="1:9" x14ac:dyDescent="0.25">
      <c r="A54" s="321">
        <v>40</v>
      </c>
      <c r="B54" s="322" t="s">
        <v>110</v>
      </c>
      <c r="C54" s="323">
        <v>0</v>
      </c>
      <c r="D54" s="323">
        <v>0</v>
      </c>
      <c r="E54" s="324">
        <v>0</v>
      </c>
      <c r="F54" s="323">
        <v>0</v>
      </c>
      <c r="G54" s="324">
        <v>0</v>
      </c>
      <c r="H54" s="323">
        <v>0</v>
      </c>
      <c r="I54" s="325">
        <v>0</v>
      </c>
    </row>
    <row r="55" spans="1:9" x14ac:dyDescent="0.25">
      <c r="A55" s="326"/>
      <c r="B55" s="327" t="s">
        <v>111</v>
      </c>
      <c r="C55" s="328">
        <f t="shared" ref="C55:I55" si="6">SUM(C52:C54)</f>
        <v>0</v>
      </c>
      <c r="D55" s="328">
        <f t="shared" si="6"/>
        <v>0</v>
      </c>
      <c r="E55" s="329">
        <f t="shared" si="6"/>
        <v>0</v>
      </c>
      <c r="F55" s="328">
        <f t="shared" si="6"/>
        <v>0</v>
      </c>
      <c r="G55" s="329">
        <f t="shared" si="6"/>
        <v>0</v>
      </c>
      <c r="H55" s="328">
        <f t="shared" si="6"/>
        <v>0</v>
      </c>
      <c r="I55" s="330">
        <f t="shared" si="6"/>
        <v>0</v>
      </c>
    </row>
    <row r="56" spans="1:9" x14ac:dyDescent="0.25">
      <c r="A56" s="326"/>
      <c r="B56" s="334" t="s">
        <v>112</v>
      </c>
      <c r="C56" s="335"/>
      <c r="D56" s="335"/>
      <c r="E56" s="336"/>
      <c r="F56" s="335"/>
      <c r="G56" s="336"/>
      <c r="H56" s="335"/>
      <c r="I56" s="337"/>
    </row>
    <row r="57" spans="1:9" x14ac:dyDescent="0.25">
      <c r="A57" s="321">
        <v>41</v>
      </c>
      <c r="B57" s="322" t="s">
        <v>113</v>
      </c>
      <c r="C57" s="323">
        <v>0</v>
      </c>
      <c r="D57" s="323">
        <v>0</v>
      </c>
      <c r="E57" s="324">
        <v>0</v>
      </c>
      <c r="F57" s="323">
        <v>0</v>
      </c>
      <c r="G57" s="324">
        <v>0</v>
      </c>
      <c r="H57" s="323">
        <v>0</v>
      </c>
      <c r="I57" s="325">
        <v>0</v>
      </c>
    </row>
    <row r="58" spans="1:9" x14ac:dyDescent="0.25">
      <c r="A58" s="321">
        <v>42</v>
      </c>
      <c r="B58" s="322" t="s">
        <v>114</v>
      </c>
      <c r="C58" s="323">
        <v>0</v>
      </c>
      <c r="D58" s="323">
        <v>0</v>
      </c>
      <c r="E58" s="324">
        <v>0</v>
      </c>
      <c r="F58" s="323">
        <v>0</v>
      </c>
      <c r="G58" s="324">
        <v>0</v>
      </c>
      <c r="H58" s="323">
        <v>0</v>
      </c>
      <c r="I58" s="325">
        <v>0</v>
      </c>
    </row>
    <row r="59" spans="1:9" x14ac:dyDescent="0.25">
      <c r="A59" s="321">
        <v>43</v>
      </c>
      <c r="B59" s="322" t="s">
        <v>115</v>
      </c>
      <c r="C59" s="323">
        <v>0</v>
      </c>
      <c r="D59" s="323">
        <v>0</v>
      </c>
      <c r="E59" s="324">
        <v>0</v>
      </c>
      <c r="F59" s="323">
        <v>0</v>
      </c>
      <c r="G59" s="324">
        <v>0</v>
      </c>
      <c r="H59" s="323">
        <v>0</v>
      </c>
      <c r="I59" s="325">
        <v>0</v>
      </c>
    </row>
    <row r="60" spans="1:9" x14ac:dyDescent="0.25">
      <c r="A60" s="321">
        <v>44</v>
      </c>
      <c r="B60" s="322" t="s">
        <v>116</v>
      </c>
      <c r="C60" s="323">
        <v>0</v>
      </c>
      <c r="D60" s="323">
        <v>0</v>
      </c>
      <c r="E60" s="324">
        <v>0</v>
      </c>
      <c r="F60" s="323">
        <v>0</v>
      </c>
      <c r="G60" s="324">
        <v>0</v>
      </c>
      <c r="H60" s="323">
        <v>0</v>
      </c>
      <c r="I60" s="325">
        <v>0</v>
      </c>
    </row>
    <row r="61" spans="1:9" x14ac:dyDescent="0.25">
      <c r="A61" s="321">
        <v>45</v>
      </c>
      <c r="B61" s="322" t="s">
        <v>117</v>
      </c>
      <c r="C61" s="323">
        <v>0</v>
      </c>
      <c r="D61" s="323">
        <v>0</v>
      </c>
      <c r="E61" s="324">
        <v>0</v>
      </c>
      <c r="F61" s="323">
        <v>0</v>
      </c>
      <c r="G61" s="324">
        <v>0</v>
      </c>
      <c r="H61" s="323">
        <v>0</v>
      </c>
      <c r="I61" s="325">
        <v>0</v>
      </c>
    </row>
    <row r="62" spans="1:9" x14ac:dyDescent="0.25">
      <c r="A62" s="321">
        <v>46</v>
      </c>
      <c r="B62" s="322" t="s">
        <v>118</v>
      </c>
      <c r="C62" s="323">
        <v>0</v>
      </c>
      <c r="D62" s="323">
        <v>0</v>
      </c>
      <c r="E62" s="324">
        <v>0</v>
      </c>
      <c r="F62" s="323">
        <v>0</v>
      </c>
      <c r="G62" s="324">
        <v>0</v>
      </c>
      <c r="H62" s="323">
        <v>0</v>
      </c>
      <c r="I62" s="325">
        <v>0</v>
      </c>
    </row>
    <row r="63" spans="1:9" x14ac:dyDescent="0.25">
      <c r="A63" s="321">
        <v>47</v>
      </c>
      <c r="B63" s="322" t="s">
        <v>119</v>
      </c>
      <c r="C63" s="323">
        <v>0</v>
      </c>
      <c r="D63" s="323">
        <v>0</v>
      </c>
      <c r="E63" s="324">
        <v>0</v>
      </c>
      <c r="F63" s="323">
        <v>0</v>
      </c>
      <c r="G63" s="324">
        <v>0</v>
      </c>
      <c r="H63" s="323">
        <v>0</v>
      </c>
      <c r="I63" s="325">
        <v>0</v>
      </c>
    </row>
    <row r="64" spans="1:9" x14ac:dyDescent="0.25">
      <c r="A64" s="321">
        <v>48</v>
      </c>
      <c r="B64" s="322" t="s">
        <v>120</v>
      </c>
      <c r="C64" s="323">
        <v>0</v>
      </c>
      <c r="D64" s="323">
        <v>0</v>
      </c>
      <c r="E64" s="324">
        <v>0</v>
      </c>
      <c r="F64" s="323">
        <v>0</v>
      </c>
      <c r="G64" s="324">
        <v>0</v>
      </c>
      <c r="H64" s="323">
        <v>0</v>
      </c>
      <c r="I64" s="325">
        <v>0</v>
      </c>
    </row>
    <row r="65" spans="1:9" x14ac:dyDescent="0.25">
      <c r="A65" s="321">
        <v>49</v>
      </c>
      <c r="B65" s="322" t="s">
        <v>121</v>
      </c>
      <c r="C65" s="323">
        <v>0</v>
      </c>
      <c r="D65" s="323">
        <v>0</v>
      </c>
      <c r="E65" s="324">
        <v>0</v>
      </c>
      <c r="F65" s="323">
        <v>0</v>
      </c>
      <c r="G65" s="324">
        <v>0</v>
      </c>
      <c r="H65" s="323">
        <v>0</v>
      </c>
      <c r="I65" s="325">
        <v>0</v>
      </c>
    </row>
    <row r="66" spans="1:9" x14ac:dyDescent="0.25">
      <c r="A66" s="326"/>
      <c r="B66" s="327" t="s">
        <v>122</v>
      </c>
      <c r="C66" s="328">
        <f t="shared" ref="C66:I66" si="7">SUM(C56:C65)</f>
        <v>0</v>
      </c>
      <c r="D66" s="328">
        <f t="shared" si="7"/>
        <v>0</v>
      </c>
      <c r="E66" s="329">
        <f t="shared" si="7"/>
        <v>0</v>
      </c>
      <c r="F66" s="328">
        <f t="shared" si="7"/>
        <v>0</v>
      </c>
      <c r="G66" s="329">
        <f t="shared" si="7"/>
        <v>0</v>
      </c>
      <c r="H66" s="328">
        <f t="shared" si="7"/>
        <v>0</v>
      </c>
      <c r="I66" s="330">
        <f t="shared" si="7"/>
        <v>0</v>
      </c>
    </row>
    <row r="67" spans="1:9" x14ac:dyDescent="0.25">
      <c r="A67" s="326"/>
      <c r="B67" s="334" t="s">
        <v>123</v>
      </c>
      <c r="C67" s="335"/>
      <c r="D67" s="335"/>
      <c r="E67" s="336"/>
      <c r="F67" s="335"/>
      <c r="G67" s="336"/>
      <c r="H67" s="335"/>
      <c r="I67" s="337"/>
    </row>
    <row r="68" spans="1:9" x14ac:dyDescent="0.25">
      <c r="A68" s="321">
        <v>50</v>
      </c>
      <c r="B68" s="322" t="s">
        <v>124</v>
      </c>
      <c r="C68" s="323">
        <v>0</v>
      </c>
      <c r="D68" s="323">
        <v>0</v>
      </c>
      <c r="E68" s="324">
        <v>0</v>
      </c>
      <c r="F68" s="323">
        <v>0</v>
      </c>
      <c r="G68" s="324">
        <v>0</v>
      </c>
      <c r="H68" s="323">
        <v>0</v>
      </c>
      <c r="I68" s="325">
        <v>0</v>
      </c>
    </row>
    <row r="69" spans="1:9" x14ac:dyDescent="0.25">
      <c r="A69" s="321">
        <v>51</v>
      </c>
      <c r="B69" s="322" t="s">
        <v>125</v>
      </c>
      <c r="C69" s="323">
        <v>0</v>
      </c>
      <c r="D69" s="323">
        <v>0</v>
      </c>
      <c r="E69" s="324">
        <v>0</v>
      </c>
      <c r="F69" s="323">
        <v>0</v>
      </c>
      <c r="G69" s="324">
        <v>0</v>
      </c>
      <c r="H69" s="323">
        <v>0</v>
      </c>
      <c r="I69" s="325">
        <v>0</v>
      </c>
    </row>
    <row r="70" spans="1:9" x14ac:dyDescent="0.25">
      <c r="A70" s="321">
        <v>52</v>
      </c>
      <c r="B70" s="322" t="s">
        <v>126</v>
      </c>
      <c r="C70" s="323">
        <v>0</v>
      </c>
      <c r="D70" s="323">
        <v>0</v>
      </c>
      <c r="E70" s="324">
        <v>0</v>
      </c>
      <c r="F70" s="323">
        <v>0</v>
      </c>
      <c r="G70" s="324">
        <v>0</v>
      </c>
      <c r="H70" s="323">
        <v>0</v>
      </c>
      <c r="I70" s="325">
        <v>0</v>
      </c>
    </row>
    <row r="71" spans="1:9" x14ac:dyDescent="0.25">
      <c r="A71" s="326"/>
      <c r="B71" s="327" t="s">
        <v>127</v>
      </c>
      <c r="C71" s="328">
        <f t="shared" ref="C71:I71" si="8">SUM(C67:C70)</f>
        <v>0</v>
      </c>
      <c r="D71" s="328">
        <f t="shared" si="8"/>
        <v>0</v>
      </c>
      <c r="E71" s="329">
        <f t="shared" si="8"/>
        <v>0</v>
      </c>
      <c r="F71" s="328">
        <f t="shared" si="8"/>
        <v>0</v>
      </c>
      <c r="G71" s="329">
        <f t="shared" si="8"/>
        <v>0</v>
      </c>
      <c r="H71" s="328">
        <f t="shared" si="8"/>
        <v>0</v>
      </c>
      <c r="I71" s="330">
        <f t="shared" si="8"/>
        <v>0</v>
      </c>
    </row>
    <row r="72" spans="1:9" ht="15.75" thickBot="1" x14ac:dyDescent="0.3">
      <c r="A72" s="338"/>
      <c r="B72" s="339" t="s">
        <v>50</v>
      </c>
      <c r="C72" s="340">
        <f t="shared" ref="C72:I72" si="9">SUM(C48,C51,C55,C66,C71)</f>
        <v>323520</v>
      </c>
      <c r="D72" s="340">
        <f t="shared" si="9"/>
        <v>161007</v>
      </c>
      <c r="E72" s="341">
        <f t="shared" si="9"/>
        <v>272482.84999999963</v>
      </c>
      <c r="F72" s="340">
        <f t="shared" si="9"/>
        <v>151295</v>
      </c>
      <c r="G72" s="341">
        <f t="shared" si="9"/>
        <v>237901.76999999979</v>
      </c>
      <c r="H72" s="340">
        <f t="shared" si="9"/>
        <v>29791</v>
      </c>
      <c r="I72" s="342">
        <f t="shared" si="9"/>
        <v>132722</v>
      </c>
    </row>
  </sheetData>
  <mergeCells count="14">
    <mergeCell ref="B67:I67"/>
    <mergeCell ref="A1:I1"/>
    <mergeCell ref="A2:I2"/>
    <mergeCell ref="H4:I4"/>
    <mergeCell ref="A5:I5"/>
    <mergeCell ref="A6:A7"/>
    <mergeCell ref="B6:B7"/>
    <mergeCell ref="D6:E6"/>
    <mergeCell ref="F6:G6"/>
    <mergeCell ref="B21:I21"/>
    <mergeCell ref="B49:I49"/>
    <mergeCell ref="A3:I3"/>
    <mergeCell ref="B52:I52"/>
    <mergeCell ref="B56:I5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B4195-480E-4B1E-86CB-3E31FA5C52A1}">
  <dimension ref="A1:M42"/>
  <sheetViews>
    <sheetView workbookViewId="0">
      <selection activeCell="E47" sqref="E47"/>
    </sheetView>
  </sheetViews>
  <sheetFormatPr defaultRowHeight="15" x14ac:dyDescent="0.25"/>
  <cols>
    <col min="2" max="2" width="15.85546875" bestFit="1" customWidth="1"/>
    <col min="3" max="3" width="22.42578125" bestFit="1" customWidth="1"/>
    <col min="4" max="4" width="13.85546875" customWidth="1"/>
    <col min="5" max="5" width="12.140625" customWidth="1"/>
    <col min="6" max="6" width="12.7109375" customWidth="1"/>
    <col min="7" max="7" width="12.28515625" customWidth="1"/>
    <col min="8" max="8" width="13" customWidth="1"/>
    <col min="9" max="9" width="12.7109375" customWidth="1"/>
    <col min="10" max="10" width="13.5703125" customWidth="1"/>
    <col min="11" max="11" width="11.42578125" customWidth="1"/>
    <col min="12" max="12" width="10.28515625" customWidth="1"/>
    <col min="13" max="13" width="11.140625" customWidth="1"/>
    <col min="14" max="14" width="13.42578125" customWidth="1"/>
  </cols>
  <sheetData>
    <row r="1" spans="1:13" ht="24" customHeight="1" thickBot="1" x14ac:dyDescent="0.3">
      <c r="A1" s="95" t="s">
        <v>521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7"/>
    </row>
    <row r="2" spans="1:13" ht="15" customHeight="1" x14ac:dyDescent="0.25">
      <c r="A2" s="343" t="s">
        <v>55</v>
      </c>
      <c r="B2" s="94" t="s">
        <v>195</v>
      </c>
      <c r="C2" s="98" t="s">
        <v>522</v>
      </c>
      <c r="D2" s="99"/>
      <c r="E2" s="98" t="s">
        <v>396</v>
      </c>
      <c r="F2" s="99"/>
      <c r="G2" s="99"/>
      <c r="H2" s="98" t="s">
        <v>196</v>
      </c>
      <c r="I2" s="99"/>
      <c r="J2" s="100" t="s">
        <v>197</v>
      </c>
      <c r="K2" s="101"/>
      <c r="L2" s="102" t="s">
        <v>523</v>
      </c>
      <c r="M2" s="103"/>
    </row>
    <row r="3" spans="1:13" ht="51.75" thickBot="1" x14ac:dyDescent="0.3">
      <c r="A3" s="344"/>
      <c r="B3" s="345"/>
      <c r="C3" s="346" t="s">
        <v>397</v>
      </c>
      <c r="D3" s="346" t="s">
        <v>198</v>
      </c>
      <c r="E3" s="346" t="s">
        <v>199</v>
      </c>
      <c r="F3" s="346" t="s">
        <v>398</v>
      </c>
      <c r="G3" s="347" t="s">
        <v>200</v>
      </c>
      <c r="H3" s="346" t="s">
        <v>201</v>
      </c>
      <c r="I3" s="346" t="s">
        <v>202</v>
      </c>
      <c r="J3" s="346" t="s">
        <v>203</v>
      </c>
      <c r="K3" s="346" t="s">
        <v>204</v>
      </c>
      <c r="L3" s="348" t="s">
        <v>205</v>
      </c>
      <c r="M3" s="349" t="s">
        <v>206</v>
      </c>
    </row>
    <row r="4" spans="1:13" x14ac:dyDescent="0.25">
      <c r="A4" s="350">
        <v>1</v>
      </c>
      <c r="B4" s="351" t="s">
        <v>399</v>
      </c>
      <c r="C4" s="352">
        <v>35</v>
      </c>
      <c r="D4" s="352">
        <v>1000</v>
      </c>
      <c r="E4" s="352">
        <v>9</v>
      </c>
      <c r="F4" s="352">
        <v>258</v>
      </c>
      <c r="G4" s="352">
        <v>112</v>
      </c>
      <c r="H4" s="352">
        <f>J4+K4</f>
        <v>112</v>
      </c>
      <c r="I4" s="352">
        <v>0</v>
      </c>
      <c r="J4" s="352">
        <v>51</v>
      </c>
      <c r="K4" s="352">
        <v>61</v>
      </c>
      <c r="L4" s="353">
        <v>0.73168219968075798</v>
      </c>
      <c r="M4" s="354">
        <v>0.46333567909922591</v>
      </c>
    </row>
    <row r="5" spans="1:13" x14ac:dyDescent="0.25">
      <c r="A5" s="355">
        <v>2</v>
      </c>
      <c r="B5" s="356" t="s">
        <v>400</v>
      </c>
      <c r="C5" s="357">
        <v>32</v>
      </c>
      <c r="D5" s="357">
        <v>1000</v>
      </c>
      <c r="E5" s="357">
        <v>5</v>
      </c>
      <c r="F5" s="357">
        <v>147</v>
      </c>
      <c r="G5" s="357">
        <v>67</v>
      </c>
      <c r="H5" s="357">
        <f t="shared" ref="H5:H38" si="0">J5+K5</f>
        <v>67</v>
      </c>
      <c r="I5" s="357">
        <v>0</v>
      </c>
      <c r="J5" s="357">
        <v>16</v>
      </c>
      <c r="K5" s="357">
        <v>51</v>
      </c>
      <c r="L5" s="358">
        <v>0.74351837124224596</v>
      </c>
      <c r="M5" s="359">
        <v>0.50914536314044279</v>
      </c>
    </row>
    <row r="6" spans="1:13" x14ac:dyDescent="0.25">
      <c r="A6" s="355">
        <v>3</v>
      </c>
      <c r="B6" s="356" t="s">
        <v>401</v>
      </c>
      <c r="C6" s="357">
        <v>34</v>
      </c>
      <c r="D6" s="357">
        <v>1000</v>
      </c>
      <c r="E6" s="357">
        <v>9</v>
      </c>
      <c r="F6" s="357">
        <v>245</v>
      </c>
      <c r="G6" s="357">
        <v>85</v>
      </c>
      <c r="H6" s="357">
        <f t="shared" si="0"/>
        <v>85</v>
      </c>
      <c r="I6" s="357">
        <v>0</v>
      </c>
      <c r="J6" s="357">
        <v>48</v>
      </c>
      <c r="K6" s="357">
        <v>37</v>
      </c>
      <c r="L6" s="358">
        <v>0.69703894125487953</v>
      </c>
      <c r="M6" s="359">
        <v>0.49965851659609345</v>
      </c>
    </row>
    <row r="7" spans="1:13" x14ac:dyDescent="0.25">
      <c r="A7" s="355">
        <v>4</v>
      </c>
      <c r="B7" s="356" t="s">
        <v>402</v>
      </c>
      <c r="C7" s="357">
        <v>40</v>
      </c>
      <c r="D7" s="357">
        <v>1000</v>
      </c>
      <c r="E7" s="357">
        <v>9</v>
      </c>
      <c r="F7" s="357">
        <v>244</v>
      </c>
      <c r="G7" s="357">
        <v>183</v>
      </c>
      <c r="H7" s="357">
        <f t="shared" si="0"/>
        <v>181</v>
      </c>
      <c r="I7" s="357">
        <v>2</v>
      </c>
      <c r="J7" s="357">
        <v>93</v>
      </c>
      <c r="K7" s="357">
        <v>88</v>
      </c>
      <c r="L7" s="358">
        <v>0.69758392380067369</v>
      </c>
      <c r="M7" s="359">
        <v>0.59728582133044705</v>
      </c>
    </row>
    <row r="8" spans="1:13" x14ac:dyDescent="0.25">
      <c r="A8" s="355">
        <v>5</v>
      </c>
      <c r="B8" s="356" t="s">
        <v>403</v>
      </c>
      <c r="C8" s="357">
        <v>30</v>
      </c>
      <c r="D8" s="357">
        <v>1000</v>
      </c>
      <c r="E8" s="357">
        <v>3</v>
      </c>
      <c r="F8" s="357">
        <v>105</v>
      </c>
      <c r="G8" s="357">
        <v>20</v>
      </c>
      <c r="H8" s="357">
        <f t="shared" si="0"/>
        <v>20</v>
      </c>
      <c r="I8" s="357">
        <v>0</v>
      </c>
      <c r="J8" s="357">
        <v>0</v>
      </c>
      <c r="K8" s="357">
        <v>20</v>
      </c>
      <c r="L8" s="358">
        <v>0.73165971791005058</v>
      </c>
      <c r="M8" s="359">
        <v>0.43671193016488846</v>
      </c>
    </row>
    <row r="9" spans="1:13" x14ac:dyDescent="0.25">
      <c r="A9" s="355">
        <v>6</v>
      </c>
      <c r="B9" s="356" t="s">
        <v>404</v>
      </c>
      <c r="C9" s="357">
        <v>32</v>
      </c>
      <c r="D9" s="357">
        <v>1000</v>
      </c>
      <c r="E9" s="357">
        <v>8</v>
      </c>
      <c r="F9" s="357">
        <v>259</v>
      </c>
      <c r="G9" s="357">
        <v>3</v>
      </c>
      <c r="H9" s="357">
        <f t="shared" si="0"/>
        <v>3</v>
      </c>
      <c r="I9" s="357">
        <v>0</v>
      </c>
      <c r="J9" s="357">
        <v>0</v>
      </c>
      <c r="K9" s="357">
        <v>3</v>
      </c>
      <c r="L9" s="358">
        <v>0.73844131745786301</v>
      </c>
      <c r="M9" s="359">
        <v>0.55313579729871221</v>
      </c>
    </row>
    <row r="10" spans="1:13" x14ac:dyDescent="0.25">
      <c r="A10" s="355">
        <v>7</v>
      </c>
      <c r="B10" s="356" t="s">
        <v>405</v>
      </c>
      <c r="C10" s="357">
        <v>32</v>
      </c>
      <c r="D10" s="357">
        <v>1000</v>
      </c>
      <c r="E10" s="357">
        <v>9</v>
      </c>
      <c r="F10" s="357">
        <v>271</v>
      </c>
      <c r="G10" s="357">
        <v>134</v>
      </c>
      <c r="H10" s="357">
        <f t="shared" si="0"/>
        <v>132</v>
      </c>
      <c r="I10" s="357">
        <v>2</v>
      </c>
      <c r="J10" s="357">
        <v>78</v>
      </c>
      <c r="K10" s="357">
        <v>54</v>
      </c>
      <c r="L10" s="358">
        <v>0.66846361185983827</v>
      </c>
      <c r="M10" s="359">
        <v>0.57829301075268813</v>
      </c>
    </row>
    <row r="11" spans="1:13" x14ac:dyDescent="0.25">
      <c r="A11" s="355">
        <v>8</v>
      </c>
      <c r="B11" s="356" t="s">
        <v>406</v>
      </c>
      <c r="C11" s="357">
        <v>35</v>
      </c>
      <c r="D11" s="357">
        <v>1000</v>
      </c>
      <c r="E11" s="357">
        <v>8</v>
      </c>
      <c r="F11" s="357">
        <v>219</v>
      </c>
      <c r="G11" s="357">
        <v>178</v>
      </c>
      <c r="H11" s="357">
        <f t="shared" si="0"/>
        <v>178</v>
      </c>
      <c r="I11" s="357">
        <v>0</v>
      </c>
      <c r="J11" s="357">
        <v>178</v>
      </c>
      <c r="K11" s="357">
        <v>0</v>
      </c>
      <c r="L11" s="358">
        <v>0.69432098765432104</v>
      </c>
      <c r="M11" s="359">
        <v>0.58449502133712661</v>
      </c>
    </row>
    <row r="12" spans="1:13" x14ac:dyDescent="0.25">
      <c r="A12" s="355">
        <v>9</v>
      </c>
      <c r="B12" s="356" t="s">
        <v>407</v>
      </c>
      <c r="C12" s="357">
        <v>35</v>
      </c>
      <c r="D12" s="357">
        <v>1000</v>
      </c>
      <c r="E12" s="357">
        <v>9</v>
      </c>
      <c r="F12" s="357">
        <v>241</v>
      </c>
      <c r="G12" s="357">
        <v>23</v>
      </c>
      <c r="H12" s="357">
        <f t="shared" si="0"/>
        <v>23</v>
      </c>
      <c r="I12" s="357">
        <v>0</v>
      </c>
      <c r="J12" s="357">
        <v>23</v>
      </c>
      <c r="K12" s="357">
        <v>0</v>
      </c>
      <c r="L12" s="358">
        <v>0.68974444630031739</v>
      </c>
      <c r="M12" s="359">
        <v>0.46458409008354523</v>
      </c>
    </row>
    <row r="13" spans="1:13" x14ac:dyDescent="0.25">
      <c r="A13" s="355">
        <v>10</v>
      </c>
      <c r="B13" s="356" t="s">
        <v>408</v>
      </c>
      <c r="C13" s="357">
        <v>33</v>
      </c>
      <c r="D13" s="357">
        <v>1000</v>
      </c>
      <c r="E13" s="357">
        <v>9</v>
      </c>
      <c r="F13" s="357">
        <v>239</v>
      </c>
      <c r="G13" s="357">
        <v>146</v>
      </c>
      <c r="H13" s="357">
        <f t="shared" si="0"/>
        <v>144</v>
      </c>
      <c r="I13" s="357">
        <v>2</v>
      </c>
      <c r="J13" s="357">
        <v>45</v>
      </c>
      <c r="K13" s="357">
        <v>99</v>
      </c>
      <c r="L13" s="358">
        <v>0.7029489105935387</v>
      </c>
      <c r="M13" s="359">
        <v>0.45464261857047428</v>
      </c>
    </row>
    <row r="14" spans="1:13" x14ac:dyDescent="0.25">
      <c r="A14" s="355">
        <v>11</v>
      </c>
      <c r="B14" s="356" t="s">
        <v>409</v>
      </c>
      <c r="C14" s="357">
        <v>33</v>
      </c>
      <c r="D14" s="357">
        <v>1000</v>
      </c>
      <c r="E14" s="357">
        <v>8</v>
      </c>
      <c r="F14" s="357">
        <v>233</v>
      </c>
      <c r="G14" s="357">
        <v>42</v>
      </c>
      <c r="H14" s="357">
        <f t="shared" si="0"/>
        <v>41</v>
      </c>
      <c r="I14" s="357">
        <v>1</v>
      </c>
      <c r="J14" s="357">
        <v>41</v>
      </c>
      <c r="K14" s="357">
        <v>0</v>
      </c>
      <c r="L14" s="358">
        <v>0.68341760396243934</v>
      </c>
      <c r="M14" s="359">
        <v>0.44405858372338819</v>
      </c>
    </row>
    <row r="15" spans="1:13" x14ac:dyDescent="0.25">
      <c r="A15" s="355">
        <v>12</v>
      </c>
      <c r="B15" s="356" t="s">
        <v>410</v>
      </c>
      <c r="C15" s="357">
        <v>34</v>
      </c>
      <c r="D15" s="357">
        <v>1000</v>
      </c>
      <c r="E15" s="357">
        <v>9</v>
      </c>
      <c r="F15" s="357">
        <v>263</v>
      </c>
      <c r="G15" s="357">
        <v>30</v>
      </c>
      <c r="H15" s="357">
        <f t="shared" si="0"/>
        <v>30</v>
      </c>
      <c r="I15" s="357">
        <v>0</v>
      </c>
      <c r="J15" s="357">
        <v>30</v>
      </c>
      <c r="K15" s="357">
        <v>0</v>
      </c>
      <c r="L15" s="358">
        <v>0.73499133625522373</v>
      </c>
      <c r="M15" s="359">
        <v>0.45194841214810705</v>
      </c>
    </row>
    <row r="16" spans="1:13" x14ac:dyDescent="0.25">
      <c r="A16" s="355">
        <v>13</v>
      </c>
      <c r="B16" s="356" t="s">
        <v>411</v>
      </c>
      <c r="C16" s="357">
        <v>34</v>
      </c>
      <c r="D16" s="357">
        <v>1000</v>
      </c>
      <c r="E16" s="357">
        <v>4</v>
      </c>
      <c r="F16" s="357">
        <v>86</v>
      </c>
      <c r="G16" s="357">
        <v>0</v>
      </c>
      <c r="H16" s="357">
        <f t="shared" si="0"/>
        <v>0</v>
      </c>
      <c r="I16" s="357">
        <v>0</v>
      </c>
      <c r="J16" s="357">
        <v>0</v>
      </c>
      <c r="K16" s="357">
        <v>0</v>
      </c>
      <c r="L16" s="358">
        <v>0.8016253794183883</v>
      </c>
      <c r="M16" s="359">
        <v>0.48796873091486503</v>
      </c>
    </row>
    <row r="17" spans="1:13" x14ac:dyDescent="0.25">
      <c r="A17" s="355">
        <v>14</v>
      </c>
      <c r="B17" s="356" t="s">
        <v>412</v>
      </c>
      <c r="C17" s="357">
        <v>39</v>
      </c>
      <c r="D17" s="357">
        <v>1000</v>
      </c>
      <c r="E17" s="357">
        <v>3</v>
      </c>
      <c r="F17" s="357">
        <v>70</v>
      </c>
      <c r="G17" s="357">
        <v>0</v>
      </c>
      <c r="H17" s="357">
        <f t="shared" si="0"/>
        <v>0</v>
      </c>
      <c r="I17" s="357">
        <v>0</v>
      </c>
      <c r="J17" s="357">
        <v>0</v>
      </c>
      <c r="K17" s="357">
        <v>0</v>
      </c>
      <c r="L17" s="358">
        <v>0.77486955058071028</v>
      </c>
      <c r="M17" s="359">
        <v>0.48890337062380074</v>
      </c>
    </row>
    <row r="18" spans="1:13" x14ac:dyDescent="0.25">
      <c r="A18" s="355">
        <v>15</v>
      </c>
      <c r="B18" s="356" t="s">
        <v>413</v>
      </c>
      <c r="C18" s="357">
        <v>40</v>
      </c>
      <c r="D18" s="357">
        <v>1000</v>
      </c>
      <c r="E18" s="357">
        <v>9</v>
      </c>
      <c r="F18" s="357">
        <v>217</v>
      </c>
      <c r="G18" s="357">
        <v>0</v>
      </c>
      <c r="H18" s="357">
        <f t="shared" si="0"/>
        <v>0</v>
      </c>
      <c r="I18" s="357">
        <v>0</v>
      </c>
      <c r="J18" s="357">
        <v>0</v>
      </c>
      <c r="K18" s="357">
        <v>0</v>
      </c>
      <c r="L18" s="358">
        <v>0.7729827899334083</v>
      </c>
      <c r="M18" s="359">
        <v>0.43969568136048331</v>
      </c>
    </row>
    <row r="19" spans="1:13" x14ac:dyDescent="0.25">
      <c r="A19" s="355">
        <v>16</v>
      </c>
      <c r="B19" s="356" t="s">
        <v>414</v>
      </c>
      <c r="C19" s="357">
        <v>33</v>
      </c>
      <c r="D19" s="357">
        <v>1000</v>
      </c>
      <c r="E19" s="357">
        <v>13</v>
      </c>
      <c r="F19" s="357">
        <v>445</v>
      </c>
      <c r="G19" s="357">
        <v>10</v>
      </c>
      <c r="H19" s="357">
        <f t="shared" si="0"/>
        <v>10</v>
      </c>
      <c r="I19" s="357">
        <v>0</v>
      </c>
      <c r="J19" s="357">
        <v>0</v>
      </c>
      <c r="K19" s="357">
        <v>10</v>
      </c>
      <c r="L19" s="358">
        <v>0.68242033655567491</v>
      </c>
      <c r="M19" s="359">
        <v>0.32489506820566633</v>
      </c>
    </row>
    <row r="20" spans="1:13" x14ac:dyDescent="0.25">
      <c r="A20" s="355">
        <v>17</v>
      </c>
      <c r="B20" s="356" t="s">
        <v>415</v>
      </c>
      <c r="C20" s="357">
        <v>33</v>
      </c>
      <c r="D20" s="357">
        <v>1000</v>
      </c>
      <c r="E20" s="357">
        <v>4</v>
      </c>
      <c r="F20" s="357">
        <v>97</v>
      </c>
      <c r="G20" s="357">
        <v>56</v>
      </c>
      <c r="H20" s="357">
        <f t="shared" si="0"/>
        <v>56</v>
      </c>
      <c r="I20" s="357">
        <v>0</v>
      </c>
      <c r="J20" s="357">
        <v>19</v>
      </c>
      <c r="K20" s="357">
        <v>37</v>
      </c>
      <c r="L20" s="358">
        <v>0.7170933113129645</v>
      </c>
      <c r="M20" s="359">
        <v>0.43401658222017503</v>
      </c>
    </row>
    <row r="21" spans="1:13" x14ac:dyDescent="0.25">
      <c r="A21" s="355">
        <v>18</v>
      </c>
      <c r="B21" s="356" t="s">
        <v>416</v>
      </c>
      <c r="C21" s="357">
        <v>34</v>
      </c>
      <c r="D21" s="357">
        <v>1000</v>
      </c>
      <c r="E21" s="357">
        <v>5</v>
      </c>
      <c r="F21" s="357">
        <v>139</v>
      </c>
      <c r="G21" s="357">
        <v>23</v>
      </c>
      <c r="H21" s="357">
        <f t="shared" si="0"/>
        <v>23</v>
      </c>
      <c r="I21" s="357">
        <v>0</v>
      </c>
      <c r="J21" s="357">
        <v>13</v>
      </c>
      <c r="K21" s="357">
        <v>10</v>
      </c>
      <c r="L21" s="358">
        <v>0.70671421544515489</v>
      </c>
      <c r="M21" s="359">
        <v>0.61562554376196277</v>
      </c>
    </row>
    <row r="22" spans="1:13" x14ac:dyDescent="0.25">
      <c r="A22" s="355">
        <v>19</v>
      </c>
      <c r="B22" s="360" t="s">
        <v>417</v>
      </c>
      <c r="C22" s="357">
        <v>30</v>
      </c>
      <c r="D22" s="357">
        <v>1000</v>
      </c>
      <c r="E22" s="357">
        <v>8</v>
      </c>
      <c r="F22" s="357">
        <v>267</v>
      </c>
      <c r="G22" s="357">
        <v>136</v>
      </c>
      <c r="H22" s="357">
        <f t="shared" si="0"/>
        <v>136</v>
      </c>
      <c r="I22" s="357">
        <v>0</v>
      </c>
      <c r="J22" s="357">
        <v>52</v>
      </c>
      <c r="K22" s="357">
        <v>84</v>
      </c>
      <c r="L22" s="358">
        <v>0.82154855848113129</v>
      </c>
      <c r="M22" s="359">
        <v>0.58944365192582027</v>
      </c>
    </row>
    <row r="23" spans="1:13" x14ac:dyDescent="0.25">
      <c r="A23" s="355">
        <v>20</v>
      </c>
      <c r="B23" s="356" t="s">
        <v>418</v>
      </c>
      <c r="C23" s="357">
        <v>34</v>
      </c>
      <c r="D23" s="357">
        <v>1000</v>
      </c>
      <c r="E23" s="357">
        <v>8</v>
      </c>
      <c r="F23" s="357">
        <v>233</v>
      </c>
      <c r="G23" s="357">
        <v>154</v>
      </c>
      <c r="H23" s="357">
        <f t="shared" si="0"/>
        <v>154</v>
      </c>
      <c r="I23" s="357">
        <v>0</v>
      </c>
      <c r="J23" s="357">
        <v>50</v>
      </c>
      <c r="K23" s="357">
        <v>104</v>
      </c>
      <c r="L23" s="358">
        <v>0.6943296703296703</v>
      </c>
      <c r="M23" s="359">
        <v>0.5059508736388959</v>
      </c>
    </row>
    <row r="24" spans="1:13" x14ac:dyDescent="0.25">
      <c r="A24" s="355">
        <v>21</v>
      </c>
      <c r="B24" s="356" t="s">
        <v>419</v>
      </c>
      <c r="C24" s="357">
        <v>34</v>
      </c>
      <c r="D24" s="357">
        <v>1000</v>
      </c>
      <c r="E24" s="357">
        <v>8</v>
      </c>
      <c r="F24" s="357">
        <v>267</v>
      </c>
      <c r="G24" s="357">
        <v>2</v>
      </c>
      <c r="H24" s="357">
        <f t="shared" si="0"/>
        <v>2</v>
      </c>
      <c r="I24" s="357">
        <v>0</v>
      </c>
      <c r="J24" s="357">
        <v>1</v>
      </c>
      <c r="K24" s="357">
        <v>1</v>
      </c>
      <c r="L24" s="358">
        <v>0.65136783124588005</v>
      </c>
      <c r="M24" s="359">
        <v>0.56483238456672991</v>
      </c>
    </row>
    <row r="25" spans="1:13" x14ac:dyDescent="0.25">
      <c r="A25" s="355">
        <v>22</v>
      </c>
      <c r="B25" s="356" t="s">
        <v>420</v>
      </c>
      <c r="C25" s="357">
        <v>33</v>
      </c>
      <c r="D25" s="357">
        <v>1000</v>
      </c>
      <c r="E25" s="357">
        <v>3</v>
      </c>
      <c r="F25" s="357">
        <v>92</v>
      </c>
      <c r="G25" s="357">
        <v>0</v>
      </c>
      <c r="H25" s="357">
        <f t="shared" si="0"/>
        <v>0</v>
      </c>
      <c r="I25" s="357">
        <v>0</v>
      </c>
      <c r="J25" s="357">
        <v>0</v>
      </c>
      <c r="K25" s="357">
        <v>0</v>
      </c>
      <c r="L25" s="358">
        <v>0.69667697063369394</v>
      </c>
      <c r="M25" s="359">
        <v>0.46237751894989831</v>
      </c>
    </row>
    <row r="26" spans="1:13" x14ac:dyDescent="0.25">
      <c r="A26" s="355">
        <v>23</v>
      </c>
      <c r="B26" s="356" t="s">
        <v>421</v>
      </c>
      <c r="C26" s="357">
        <v>33</v>
      </c>
      <c r="D26" s="357">
        <v>1000</v>
      </c>
      <c r="E26" s="357">
        <v>7</v>
      </c>
      <c r="F26" s="357">
        <v>203</v>
      </c>
      <c r="G26" s="357">
        <v>126</v>
      </c>
      <c r="H26" s="357">
        <f t="shared" si="0"/>
        <v>126</v>
      </c>
      <c r="I26" s="357">
        <v>0</v>
      </c>
      <c r="J26" s="357">
        <v>51</v>
      </c>
      <c r="K26" s="357">
        <v>75</v>
      </c>
      <c r="L26" s="358">
        <v>0.74242342098129577</v>
      </c>
      <c r="M26" s="359">
        <v>0.44004673579669928</v>
      </c>
    </row>
    <row r="27" spans="1:13" x14ac:dyDescent="0.25">
      <c r="A27" s="355">
        <v>24</v>
      </c>
      <c r="B27" s="356" t="s">
        <v>422</v>
      </c>
      <c r="C27" s="357">
        <v>33</v>
      </c>
      <c r="D27" s="357">
        <v>1000</v>
      </c>
      <c r="E27" s="357">
        <v>4</v>
      </c>
      <c r="F27" s="357">
        <v>103</v>
      </c>
      <c r="G27" s="357">
        <v>69</v>
      </c>
      <c r="H27" s="357">
        <f t="shared" si="0"/>
        <v>65</v>
      </c>
      <c r="I27" s="357">
        <v>4</v>
      </c>
      <c r="J27" s="357">
        <v>34</v>
      </c>
      <c r="K27" s="357">
        <v>31</v>
      </c>
      <c r="L27" s="358">
        <v>0.69349060725207512</v>
      </c>
      <c r="M27" s="359">
        <v>0.39397757339044981</v>
      </c>
    </row>
    <row r="28" spans="1:13" x14ac:dyDescent="0.25">
      <c r="A28" s="355">
        <v>25</v>
      </c>
      <c r="B28" s="356" t="s">
        <v>423</v>
      </c>
      <c r="C28" s="357">
        <v>37</v>
      </c>
      <c r="D28" s="357">
        <v>1000</v>
      </c>
      <c r="E28" s="357">
        <v>8</v>
      </c>
      <c r="F28" s="357">
        <v>200</v>
      </c>
      <c r="G28" s="357">
        <v>76</v>
      </c>
      <c r="H28" s="357">
        <f t="shared" si="0"/>
        <v>76</v>
      </c>
      <c r="I28" s="357">
        <v>0</v>
      </c>
      <c r="J28" s="357">
        <v>7</v>
      </c>
      <c r="K28" s="357">
        <v>69</v>
      </c>
      <c r="L28" s="358">
        <v>0.77228951255539147</v>
      </c>
      <c r="M28" s="359">
        <v>0.64295004207788231</v>
      </c>
    </row>
    <row r="29" spans="1:13" x14ac:dyDescent="0.25">
      <c r="A29" s="355">
        <v>26</v>
      </c>
      <c r="B29" s="356" t="s">
        <v>424</v>
      </c>
      <c r="C29" s="357">
        <v>36</v>
      </c>
      <c r="D29" s="357">
        <v>1000</v>
      </c>
      <c r="E29" s="357">
        <v>9</v>
      </c>
      <c r="F29" s="357">
        <v>266</v>
      </c>
      <c r="G29" s="357">
        <v>174</v>
      </c>
      <c r="H29" s="357">
        <f t="shared" si="0"/>
        <v>174</v>
      </c>
      <c r="I29" s="357">
        <v>0</v>
      </c>
      <c r="J29" s="357">
        <v>137</v>
      </c>
      <c r="K29" s="357">
        <v>37</v>
      </c>
      <c r="L29" s="358">
        <v>0.77127693182536172</v>
      </c>
      <c r="M29" s="359">
        <v>0.54870156467600562</v>
      </c>
    </row>
    <row r="30" spans="1:13" x14ac:dyDescent="0.25">
      <c r="A30" s="355">
        <v>27</v>
      </c>
      <c r="B30" s="356" t="s">
        <v>425</v>
      </c>
      <c r="C30" s="357">
        <v>35</v>
      </c>
      <c r="D30" s="357">
        <v>1000</v>
      </c>
      <c r="E30" s="357">
        <v>7</v>
      </c>
      <c r="F30" s="357">
        <v>200</v>
      </c>
      <c r="G30" s="357">
        <v>148</v>
      </c>
      <c r="H30" s="357">
        <f t="shared" si="0"/>
        <v>148</v>
      </c>
      <c r="I30" s="357">
        <v>0</v>
      </c>
      <c r="J30" s="357">
        <v>110</v>
      </c>
      <c r="K30" s="357">
        <v>38</v>
      </c>
      <c r="L30" s="358">
        <v>0.74366775690271547</v>
      </c>
      <c r="M30" s="359">
        <v>0.58750127851079059</v>
      </c>
    </row>
    <row r="31" spans="1:13" x14ac:dyDescent="0.25">
      <c r="A31" s="355">
        <v>28</v>
      </c>
      <c r="B31" s="356" t="s">
        <v>426</v>
      </c>
      <c r="C31" s="357">
        <v>37</v>
      </c>
      <c r="D31" s="357">
        <v>1000</v>
      </c>
      <c r="E31" s="357">
        <v>6</v>
      </c>
      <c r="F31" s="357">
        <v>182</v>
      </c>
      <c r="G31" s="357">
        <v>13</v>
      </c>
      <c r="H31" s="357">
        <f t="shared" si="0"/>
        <v>13</v>
      </c>
      <c r="I31" s="357">
        <v>0</v>
      </c>
      <c r="J31" s="357">
        <v>0</v>
      </c>
      <c r="K31" s="357">
        <v>13</v>
      </c>
      <c r="L31" s="358">
        <v>0.81185249583423891</v>
      </c>
      <c r="M31" s="359">
        <v>0.52605746921292162</v>
      </c>
    </row>
    <row r="32" spans="1:13" x14ac:dyDescent="0.25">
      <c r="A32" s="355">
        <v>29</v>
      </c>
      <c r="B32" s="356" t="s">
        <v>427</v>
      </c>
      <c r="C32" s="357">
        <v>40</v>
      </c>
      <c r="D32" s="357">
        <v>1000</v>
      </c>
      <c r="E32" s="357">
        <v>7</v>
      </c>
      <c r="F32" s="357">
        <v>167</v>
      </c>
      <c r="G32" s="357">
        <v>109</v>
      </c>
      <c r="H32" s="357">
        <f t="shared" si="0"/>
        <v>109</v>
      </c>
      <c r="I32" s="357">
        <v>0</v>
      </c>
      <c r="J32" s="357">
        <v>41</v>
      </c>
      <c r="K32" s="357">
        <v>68</v>
      </c>
      <c r="L32" s="358">
        <v>0.73787025258949668</v>
      </c>
      <c r="M32" s="359">
        <v>0.47888191109469275</v>
      </c>
    </row>
    <row r="33" spans="1:13" x14ac:dyDescent="0.25">
      <c r="A33" s="355">
        <v>30</v>
      </c>
      <c r="B33" s="356" t="s">
        <v>428</v>
      </c>
      <c r="C33" s="357">
        <v>35</v>
      </c>
      <c r="D33" s="357">
        <v>1000</v>
      </c>
      <c r="E33" s="357">
        <v>3</v>
      </c>
      <c r="F33" s="357">
        <v>64</v>
      </c>
      <c r="G33" s="357">
        <v>61</v>
      </c>
      <c r="H33" s="357">
        <f t="shared" si="0"/>
        <v>61</v>
      </c>
      <c r="I33" s="357">
        <v>0</v>
      </c>
      <c r="J33" s="357">
        <v>41</v>
      </c>
      <c r="K33" s="357">
        <v>20</v>
      </c>
      <c r="L33" s="358">
        <v>0.73162378150522522</v>
      </c>
      <c r="M33" s="359">
        <v>0.47713359740727401</v>
      </c>
    </row>
    <row r="34" spans="1:13" x14ac:dyDescent="0.25">
      <c r="A34" s="355">
        <v>31</v>
      </c>
      <c r="B34" s="356" t="s">
        <v>429</v>
      </c>
      <c r="C34" s="357">
        <v>40</v>
      </c>
      <c r="D34" s="357">
        <v>1000</v>
      </c>
      <c r="E34" s="357">
        <v>7</v>
      </c>
      <c r="F34" s="357">
        <v>146</v>
      </c>
      <c r="G34" s="357">
        <v>109</v>
      </c>
      <c r="H34" s="357">
        <f t="shared" si="0"/>
        <v>109</v>
      </c>
      <c r="I34" s="357">
        <v>0</v>
      </c>
      <c r="J34" s="357">
        <v>75</v>
      </c>
      <c r="K34" s="357">
        <v>34</v>
      </c>
      <c r="L34" s="358">
        <v>0.73627695215187694</v>
      </c>
      <c r="M34" s="359">
        <v>0.50729203126823008</v>
      </c>
    </row>
    <row r="35" spans="1:13" x14ac:dyDescent="0.25">
      <c r="A35" s="355">
        <v>32</v>
      </c>
      <c r="B35" s="356" t="s">
        <v>430</v>
      </c>
      <c r="C35" s="357">
        <v>38</v>
      </c>
      <c r="D35" s="357">
        <v>1000</v>
      </c>
      <c r="E35" s="357">
        <v>6</v>
      </c>
      <c r="F35" s="357">
        <v>109</v>
      </c>
      <c r="G35" s="357">
        <v>74</v>
      </c>
      <c r="H35" s="357">
        <f t="shared" si="0"/>
        <v>74</v>
      </c>
      <c r="I35" s="357">
        <v>0</v>
      </c>
      <c r="J35" s="357">
        <v>55</v>
      </c>
      <c r="K35" s="357">
        <v>19</v>
      </c>
      <c r="L35" s="358">
        <v>0.68610849796174345</v>
      </c>
      <c r="M35" s="359">
        <v>0.63551188299817185</v>
      </c>
    </row>
    <row r="36" spans="1:13" x14ac:dyDescent="0.25">
      <c r="A36" s="355">
        <v>33</v>
      </c>
      <c r="B36" s="356" t="s">
        <v>431</v>
      </c>
      <c r="C36" s="357">
        <v>34</v>
      </c>
      <c r="D36" s="357">
        <v>1000</v>
      </c>
      <c r="E36" s="357">
        <v>8</v>
      </c>
      <c r="F36" s="357">
        <v>237</v>
      </c>
      <c r="G36" s="357">
        <v>44</v>
      </c>
      <c r="H36" s="357">
        <f t="shared" si="0"/>
        <v>44</v>
      </c>
      <c r="I36" s="357">
        <v>0</v>
      </c>
      <c r="J36" s="357">
        <v>32</v>
      </c>
      <c r="K36" s="357">
        <v>12</v>
      </c>
      <c r="L36" s="358">
        <v>0.76439930509154086</v>
      </c>
      <c r="M36" s="359">
        <v>0.54047202797202798</v>
      </c>
    </row>
    <row r="37" spans="1:13" x14ac:dyDescent="0.25">
      <c r="A37" s="355">
        <v>34</v>
      </c>
      <c r="B37" s="356" t="s">
        <v>432</v>
      </c>
      <c r="C37" s="357">
        <v>31</v>
      </c>
      <c r="D37" s="357">
        <v>1000</v>
      </c>
      <c r="E37" s="357">
        <v>10</v>
      </c>
      <c r="F37" s="357">
        <v>251</v>
      </c>
      <c r="G37" s="357">
        <v>63</v>
      </c>
      <c r="H37" s="357">
        <f t="shared" si="0"/>
        <v>63</v>
      </c>
      <c r="I37" s="357">
        <v>0</v>
      </c>
      <c r="J37" s="357">
        <v>5</v>
      </c>
      <c r="K37" s="357">
        <v>58</v>
      </c>
      <c r="L37" s="358">
        <v>0.70041409617172312</v>
      </c>
      <c r="M37" s="359">
        <v>0.5803571428571429</v>
      </c>
    </row>
    <row r="38" spans="1:13" ht="15.75" thickBot="1" x14ac:dyDescent="0.3">
      <c r="A38" s="361">
        <v>35</v>
      </c>
      <c r="B38" s="362" t="s">
        <v>433</v>
      </c>
      <c r="C38" s="363">
        <v>37</v>
      </c>
      <c r="D38" s="363">
        <v>1000</v>
      </c>
      <c r="E38" s="363">
        <v>9</v>
      </c>
      <c r="F38" s="363">
        <v>257</v>
      </c>
      <c r="G38" s="363">
        <v>6</v>
      </c>
      <c r="H38" s="363">
        <f t="shared" si="0"/>
        <v>6</v>
      </c>
      <c r="I38" s="363">
        <v>0</v>
      </c>
      <c r="J38" s="363">
        <v>0</v>
      </c>
      <c r="K38" s="363">
        <v>6</v>
      </c>
      <c r="L38" s="364">
        <v>0.67261502845567667</v>
      </c>
      <c r="M38" s="365">
        <v>0.49404847268033847</v>
      </c>
    </row>
    <row r="39" spans="1:13" ht="15.75" thickBot="1" x14ac:dyDescent="0.3">
      <c r="A39" s="366"/>
      <c r="B39" s="367"/>
      <c r="C39" s="368">
        <f>SUM(C4:C38)</f>
        <v>1215</v>
      </c>
      <c r="D39" s="368">
        <f t="shared" ref="D39:K39" si="1">SUM(D4:D38)</f>
        <v>35000</v>
      </c>
      <c r="E39" s="368">
        <f t="shared" si="1"/>
        <v>251</v>
      </c>
      <c r="F39" s="368">
        <f t="shared" si="1"/>
        <v>7022</v>
      </c>
      <c r="G39" s="368">
        <f t="shared" si="1"/>
        <v>2476</v>
      </c>
      <c r="H39" s="368">
        <f t="shared" si="1"/>
        <v>2465</v>
      </c>
      <c r="I39" s="368">
        <f t="shared" si="1"/>
        <v>11</v>
      </c>
      <c r="J39" s="368">
        <f t="shared" si="1"/>
        <v>1326</v>
      </c>
      <c r="K39" s="368">
        <f t="shared" si="1"/>
        <v>1139</v>
      </c>
      <c r="L39" s="369">
        <v>0.73168867226438516</v>
      </c>
      <c r="M39" s="370">
        <v>0.50493543399222696</v>
      </c>
    </row>
    <row r="40" spans="1:13" x14ac:dyDescent="0.25">
      <c r="A40" s="371"/>
      <c r="B40" s="372"/>
      <c r="C40" s="371"/>
      <c r="D40" s="373" t="s">
        <v>524</v>
      </c>
      <c r="E40" s="371"/>
      <c r="F40" s="371"/>
      <c r="G40" s="374"/>
      <c r="H40" s="374"/>
      <c r="I40" s="371"/>
      <c r="J40" s="371"/>
      <c r="K40" s="371"/>
      <c r="L40" s="371"/>
      <c r="M40" s="371"/>
    </row>
    <row r="41" spans="1:13" x14ac:dyDescent="0.25">
      <c r="A41" s="371"/>
      <c r="B41" s="372"/>
      <c r="C41" s="371"/>
      <c r="D41" s="373" t="s">
        <v>525</v>
      </c>
      <c r="E41" s="371"/>
      <c r="F41" s="371"/>
      <c r="G41" s="374"/>
      <c r="H41" s="374"/>
      <c r="I41" s="371"/>
      <c r="J41" s="371"/>
      <c r="K41" s="371"/>
      <c r="L41" s="371"/>
      <c r="M41" s="371"/>
    </row>
    <row r="42" spans="1:13" x14ac:dyDescent="0.25">
      <c r="A42" s="371"/>
      <c r="B42" s="372"/>
      <c r="C42" s="371"/>
      <c r="D42" s="375" t="s">
        <v>526</v>
      </c>
      <c r="E42" s="375"/>
      <c r="F42" s="375"/>
      <c r="G42" s="374"/>
      <c r="H42" s="374"/>
      <c r="I42" s="375"/>
      <c r="J42" s="375"/>
      <c r="K42" s="375"/>
      <c r="L42" s="375"/>
      <c r="M42" s="375"/>
    </row>
  </sheetData>
  <mergeCells count="9">
    <mergeCell ref="A39:B39"/>
    <mergeCell ref="A2:A3"/>
    <mergeCell ref="B2:B3"/>
    <mergeCell ref="A1:M1"/>
    <mergeCell ref="C2:D2"/>
    <mergeCell ref="E2:G2"/>
    <mergeCell ref="H2:I2"/>
    <mergeCell ref="J2:K2"/>
    <mergeCell ref="L2:M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73098-F280-4F02-A020-FB1FCDD7A7F5}">
  <dimension ref="A1:G44"/>
  <sheetViews>
    <sheetView workbookViewId="0">
      <selection activeCell="E47" sqref="E47"/>
    </sheetView>
  </sheetViews>
  <sheetFormatPr defaultRowHeight="15" x14ac:dyDescent="0.25"/>
  <cols>
    <col min="1" max="1" width="6.140625" bestFit="1" customWidth="1"/>
    <col min="2" max="2" width="20.7109375" customWidth="1"/>
    <col min="3" max="3" width="6.7109375" bestFit="1" customWidth="1"/>
    <col min="4" max="4" width="22.5703125" customWidth="1"/>
    <col min="5" max="5" width="18.7109375" customWidth="1"/>
    <col min="6" max="6" width="22.28515625" customWidth="1"/>
    <col min="7" max="7" width="132.5703125" bestFit="1" customWidth="1"/>
  </cols>
  <sheetData>
    <row r="1" spans="1:7" ht="21.75" thickBot="1" x14ac:dyDescent="0.4">
      <c r="A1" s="104" t="s">
        <v>237</v>
      </c>
      <c r="B1" s="105"/>
      <c r="C1" s="105"/>
      <c r="D1" s="105"/>
      <c r="E1" s="105"/>
      <c r="F1" s="105"/>
      <c r="G1" s="106"/>
    </row>
    <row r="2" spans="1:7" ht="32.25" thickBot="1" x14ac:dyDescent="0.3">
      <c r="A2" s="19" t="s">
        <v>238</v>
      </c>
      <c r="B2" s="20" t="s">
        <v>239</v>
      </c>
      <c r="C2" s="33" t="s">
        <v>240</v>
      </c>
      <c r="D2" s="20" t="s">
        <v>241</v>
      </c>
      <c r="E2" s="20" t="s">
        <v>242</v>
      </c>
      <c r="F2" s="33" t="s">
        <v>243</v>
      </c>
      <c r="G2" s="21" t="s">
        <v>244</v>
      </c>
    </row>
    <row r="3" spans="1:7" ht="15.75" x14ac:dyDescent="0.25">
      <c r="A3" s="45">
        <v>1</v>
      </c>
      <c r="B3" s="46" t="s">
        <v>165</v>
      </c>
      <c r="C3" s="47">
        <v>51001</v>
      </c>
      <c r="D3" s="48" t="s">
        <v>165</v>
      </c>
      <c r="E3" s="376" t="s">
        <v>434</v>
      </c>
      <c r="F3" s="47" t="s">
        <v>16</v>
      </c>
      <c r="G3" s="49" t="s">
        <v>246</v>
      </c>
    </row>
    <row r="4" spans="1:7" ht="15.75" x14ac:dyDescent="0.25">
      <c r="A4" s="35">
        <v>2</v>
      </c>
      <c r="B4" s="24" t="s">
        <v>144</v>
      </c>
      <c r="C4" s="25">
        <v>50201</v>
      </c>
      <c r="D4" s="24" t="s">
        <v>144</v>
      </c>
      <c r="E4" s="17" t="s">
        <v>245</v>
      </c>
      <c r="F4" s="25" t="s">
        <v>23</v>
      </c>
      <c r="G4" s="37" t="s">
        <v>247</v>
      </c>
    </row>
    <row r="5" spans="1:7" ht="15.75" x14ac:dyDescent="0.25">
      <c r="A5" s="35">
        <v>3</v>
      </c>
      <c r="B5" s="24" t="s">
        <v>248</v>
      </c>
      <c r="C5" s="34">
        <v>54101</v>
      </c>
      <c r="D5" s="15" t="s">
        <v>249</v>
      </c>
      <c r="E5" s="27" t="s">
        <v>248</v>
      </c>
      <c r="F5" s="18" t="s">
        <v>15</v>
      </c>
      <c r="G5" s="31" t="s">
        <v>250</v>
      </c>
    </row>
    <row r="6" spans="1:7" ht="15.75" x14ac:dyDescent="0.25">
      <c r="A6" s="35">
        <v>4</v>
      </c>
      <c r="B6" s="16" t="s">
        <v>158</v>
      </c>
      <c r="C6" s="18">
        <v>53401</v>
      </c>
      <c r="D6" s="15" t="s">
        <v>158</v>
      </c>
      <c r="E6" s="17" t="s">
        <v>245</v>
      </c>
      <c r="F6" s="18" t="s">
        <v>16</v>
      </c>
      <c r="G6" s="31" t="s">
        <v>251</v>
      </c>
    </row>
    <row r="7" spans="1:7" ht="15.75" x14ac:dyDescent="0.25">
      <c r="A7" s="35">
        <v>5</v>
      </c>
      <c r="B7" s="16" t="s">
        <v>171</v>
      </c>
      <c r="C7" s="18">
        <v>51201</v>
      </c>
      <c r="D7" s="15" t="s">
        <v>161</v>
      </c>
      <c r="E7" s="16" t="s">
        <v>245</v>
      </c>
      <c r="F7" s="18" t="s">
        <v>20</v>
      </c>
      <c r="G7" s="31" t="s">
        <v>252</v>
      </c>
    </row>
    <row r="8" spans="1:7" ht="15.75" x14ac:dyDescent="0.25">
      <c r="A8" s="35">
        <v>6</v>
      </c>
      <c r="B8" s="24" t="s">
        <v>248</v>
      </c>
      <c r="C8" s="26">
        <v>52301</v>
      </c>
      <c r="D8" s="16" t="s">
        <v>156</v>
      </c>
      <c r="E8" s="27" t="s">
        <v>248</v>
      </c>
      <c r="F8" s="18" t="s">
        <v>15</v>
      </c>
      <c r="G8" s="31" t="s">
        <v>250</v>
      </c>
    </row>
    <row r="9" spans="1:7" ht="15.75" x14ac:dyDescent="0.25">
      <c r="A9" s="35">
        <v>7</v>
      </c>
      <c r="B9" s="46" t="s">
        <v>165</v>
      </c>
      <c r="C9" s="26">
        <v>54201</v>
      </c>
      <c r="D9" s="16" t="s">
        <v>173</v>
      </c>
      <c r="E9" s="17" t="s">
        <v>245</v>
      </c>
      <c r="F9" s="18" t="s">
        <v>16</v>
      </c>
      <c r="G9" s="31"/>
    </row>
    <row r="10" spans="1:7" ht="15.75" x14ac:dyDescent="0.25">
      <c r="A10" s="35">
        <v>8</v>
      </c>
      <c r="B10" s="24" t="s">
        <v>170</v>
      </c>
      <c r="C10" s="26">
        <v>50401</v>
      </c>
      <c r="D10" s="24" t="s">
        <v>170</v>
      </c>
      <c r="E10" s="17" t="s">
        <v>245</v>
      </c>
      <c r="F10" s="25" t="s">
        <v>23</v>
      </c>
      <c r="G10" s="38" t="s">
        <v>253</v>
      </c>
    </row>
    <row r="11" spans="1:7" ht="16.5" thickBot="1" x14ac:dyDescent="0.3">
      <c r="A11" s="35">
        <v>9</v>
      </c>
      <c r="B11" s="22" t="s">
        <v>162</v>
      </c>
      <c r="C11" s="26">
        <v>50801</v>
      </c>
      <c r="D11" s="22" t="s">
        <v>162</v>
      </c>
      <c r="E11" s="17" t="s">
        <v>245</v>
      </c>
      <c r="F11" s="25" t="s">
        <v>16</v>
      </c>
      <c r="G11" s="39" t="s">
        <v>254</v>
      </c>
    </row>
    <row r="12" spans="1:7" ht="15.75" x14ac:dyDescent="0.25">
      <c r="A12" s="35">
        <v>10</v>
      </c>
      <c r="B12" s="23" t="s">
        <v>159</v>
      </c>
      <c r="C12" s="26">
        <v>52001</v>
      </c>
      <c r="D12" s="23" t="s">
        <v>159</v>
      </c>
      <c r="E12" s="28" t="s">
        <v>245</v>
      </c>
      <c r="F12" s="26" t="s">
        <v>15</v>
      </c>
      <c r="G12" s="40" t="s">
        <v>255</v>
      </c>
    </row>
    <row r="13" spans="1:7" ht="15.75" x14ac:dyDescent="0.25">
      <c r="A13" s="35">
        <v>11</v>
      </c>
      <c r="B13" s="16" t="s">
        <v>171</v>
      </c>
      <c r="C13" s="26">
        <v>53601</v>
      </c>
      <c r="D13" s="23" t="s">
        <v>153</v>
      </c>
      <c r="E13" s="17" t="s">
        <v>245</v>
      </c>
      <c r="F13" s="26" t="s">
        <v>16</v>
      </c>
      <c r="G13" s="40" t="s">
        <v>256</v>
      </c>
    </row>
    <row r="14" spans="1:7" ht="15.75" x14ac:dyDescent="0.25">
      <c r="A14" s="35">
        <v>12</v>
      </c>
      <c r="B14" s="22" t="s">
        <v>162</v>
      </c>
      <c r="C14" s="26">
        <v>53501</v>
      </c>
      <c r="D14" s="22" t="s">
        <v>154</v>
      </c>
      <c r="E14" s="22" t="s">
        <v>245</v>
      </c>
      <c r="F14" s="25" t="s">
        <v>16</v>
      </c>
      <c r="G14" s="39" t="s">
        <v>257</v>
      </c>
    </row>
    <row r="15" spans="1:7" ht="16.5" thickBot="1" x14ac:dyDescent="0.3">
      <c r="A15" s="35">
        <v>13</v>
      </c>
      <c r="B15" s="24" t="s">
        <v>137</v>
      </c>
      <c r="C15" s="26">
        <v>51601</v>
      </c>
      <c r="D15" s="24" t="s">
        <v>152</v>
      </c>
      <c r="E15" s="17" t="s">
        <v>245</v>
      </c>
      <c r="F15" s="24" t="s">
        <v>16</v>
      </c>
      <c r="G15" s="36" t="s">
        <v>258</v>
      </c>
    </row>
    <row r="16" spans="1:7" ht="15.75" x14ac:dyDescent="0.25">
      <c r="A16" s="35">
        <v>14</v>
      </c>
      <c r="B16" s="16" t="s">
        <v>140</v>
      </c>
      <c r="C16" s="26">
        <v>50901</v>
      </c>
      <c r="D16" s="16" t="s">
        <v>140</v>
      </c>
      <c r="E16" s="28" t="s">
        <v>245</v>
      </c>
      <c r="F16" s="18" t="s">
        <v>26</v>
      </c>
      <c r="G16" s="31" t="s">
        <v>259</v>
      </c>
    </row>
    <row r="17" spans="1:7" ht="15.75" x14ac:dyDescent="0.25">
      <c r="A17" s="35">
        <v>15</v>
      </c>
      <c r="B17" s="24" t="s">
        <v>170</v>
      </c>
      <c r="C17" s="26">
        <v>54301</v>
      </c>
      <c r="D17" s="24" t="s">
        <v>166</v>
      </c>
      <c r="E17" s="17" t="s">
        <v>245</v>
      </c>
      <c r="F17" s="25" t="s">
        <v>23</v>
      </c>
      <c r="G17" s="42" t="s">
        <v>435</v>
      </c>
    </row>
    <row r="18" spans="1:7" ht="16.5" thickBot="1" x14ac:dyDescent="0.3">
      <c r="A18" s="35">
        <v>16</v>
      </c>
      <c r="B18" s="24" t="s">
        <v>170</v>
      </c>
      <c r="C18" s="26">
        <v>50501</v>
      </c>
      <c r="D18" s="24" t="s">
        <v>139</v>
      </c>
      <c r="E18" s="17" t="s">
        <v>245</v>
      </c>
      <c r="F18" s="25" t="s">
        <v>23</v>
      </c>
      <c r="G18" s="42" t="s">
        <v>260</v>
      </c>
    </row>
    <row r="19" spans="1:7" ht="15" customHeight="1" x14ac:dyDescent="0.25">
      <c r="A19" s="35">
        <v>17</v>
      </c>
      <c r="B19" s="16" t="s">
        <v>165</v>
      </c>
      <c r="C19" s="26">
        <v>54401</v>
      </c>
      <c r="D19" s="16" t="s">
        <v>261</v>
      </c>
      <c r="E19" s="377" t="s">
        <v>245</v>
      </c>
      <c r="F19" s="18" t="s">
        <v>26</v>
      </c>
      <c r="G19" s="31"/>
    </row>
    <row r="20" spans="1:7" ht="16.5" thickBot="1" x14ac:dyDescent="0.3">
      <c r="A20" s="35">
        <v>18</v>
      </c>
      <c r="B20" s="16" t="s">
        <v>158</v>
      </c>
      <c r="C20" s="26">
        <v>53301</v>
      </c>
      <c r="D20" s="16" t="s">
        <v>145</v>
      </c>
      <c r="E20" s="17" t="s">
        <v>245</v>
      </c>
      <c r="F20" s="25" t="s">
        <v>16</v>
      </c>
      <c r="G20" s="31" t="s">
        <v>262</v>
      </c>
    </row>
    <row r="21" spans="1:7" ht="15.75" x14ac:dyDescent="0.25">
      <c r="A21" s="35">
        <v>19</v>
      </c>
      <c r="B21" s="16" t="s">
        <v>164</v>
      </c>
      <c r="C21" s="26">
        <v>51701</v>
      </c>
      <c r="D21" s="16" t="s">
        <v>164</v>
      </c>
      <c r="E21" s="28" t="s">
        <v>245</v>
      </c>
      <c r="F21" s="18" t="s">
        <v>15</v>
      </c>
      <c r="G21" s="31" t="s">
        <v>263</v>
      </c>
    </row>
    <row r="22" spans="1:7" ht="16.5" thickBot="1" x14ac:dyDescent="0.3">
      <c r="A22" s="35">
        <v>20</v>
      </c>
      <c r="B22" s="24" t="s">
        <v>264</v>
      </c>
      <c r="C22" s="26">
        <v>50003</v>
      </c>
      <c r="D22" s="24" t="s">
        <v>141</v>
      </c>
      <c r="E22" s="17" t="s">
        <v>245</v>
      </c>
      <c r="F22" s="25" t="s">
        <v>23</v>
      </c>
      <c r="G22" s="42" t="s">
        <v>265</v>
      </c>
    </row>
    <row r="23" spans="1:7" ht="16.5" thickBot="1" x14ac:dyDescent="0.3">
      <c r="A23" s="35">
        <v>21</v>
      </c>
      <c r="B23" s="16" t="s">
        <v>248</v>
      </c>
      <c r="C23" s="25">
        <v>52201</v>
      </c>
      <c r="D23" s="16" t="s">
        <v>146</v>
      </c>
      <c r="E23" s="28" t="s">
        <v>245</v>
      </c>
      <c r="F23" s="18" t="s">
        <v>15</v>
      </c>
      <c r="G23" s="31" t="s">
        <v>266</v>
      </c>
    </row>
    <row r="24" spans="1:7" ht="15.75" x14ac:dyDescent="0.25">
      <c r="A24" s="35">
        <v>22</v>
      </c>
      <c r="B24" s="16" t="s">
        <v>248</v>
      </c>
      <c r="C24" s="25">
        <v>52501</v>
      </c>
      <c r="D24" s="16" t="s">
        <v>150</v>
      </c>
      <c r="E24" s="28" t="s">
        <v>245</v>
      </c>
      <c r="F24" s="18" t="s">
        <v>15</v>
      </c>
      <c r="G24" s="31" t="s">
        <v>267</v>
      </c>
    </row>
    <row r="25" spans="1:7" ht="15.75" x14ac:dyDescent="0.25">
      <c r="A25" s="35">
        <v>23</v>
      </c>
      <c r="B25" s="16" t="s">
        <v>171</v>
      </c>
      <c r="C25" s="25">
        <v>53901</v>
      </c>
      <c r="D25" s="16" t="s">
        <v>175</v>
      </c>
      <c r="E25" s="16" t="s">
        <v>245</v>
      </c>
      <c r="F25" s="18" t="s">
        <v>20</v>
      </c>
      <c r="G25" s="31" t="s">
        <v>268</v>
      </c>
    </row>
    <row r="26" spans="1:7" ht="15.75" x14ac:dyDescent="0.25">
      <c r="A26" s="35">
        <v>24</v>
      </c>
      <c r="B26" s="16" t="s">
        <v>137</v>
      </c>
      <c r="C26" s="26">
        <v>51501</v>
      </c>
      <c r="D26" s="16" t="s">
        <v>137</v>
      </c>
      <c r="E26" s="17" t="s">
        <v>245</v>
      </c>
      <c r="F26" s="25" t="s">
        <v>16</v>
      </c>
      <c r="G26" s="36" t="s">
        <v>436</v>
      </c>
    </row>
    <row r="27" spans="1:7" ht="15.75" x14ac:dyDescent="0.25">
      <c r="A27" s="35">
        <v>25</v>
      </c>
      <c r="B27" s="16" t="s">
        <v>151</v>
      </c>
      <c r="C27" s="30">
        <v>53004</v>
      </c>
      <c r="D27" s="16" t="s">
        <v>151</v>
      </c>
      <c r="E27" s="17" t="s">
        <v>245</v>
      </c>
      <c r="F27" s="18" t="s">
        <v>185</v>
      </c>
      <c r="G27" s="31" t="s">
        <v>269</v>
      </c>
    </row>
    <row r="28" spans="1:7" ht="15.75" x14ac:dyDescent="0.25">
      <c r="A28" s="35">
        <v>26</v>
      </c>
      <c r="B28" s="24" t="s">
        <v>170</v>
      </c>
      <c r="C28" s="26">
        <v>51901</v>
      </c>
      <c r="D28" s="16" t="s">
        <v>142</v>
      </c>
      <c r="E28" s="376" t="s">
        <v>437</v>
      </c>
      <c r="F28" s="18" t="s">
        <v>270</v>
      </c>
      <c r="G28" s="31" t="s">
        <v>271</v>
      </c>
    </row>
    <row r="29" spans="1:7" ht="15.75" x14ac:dyDescent="0.25">
      <c r="A29" s="35">
        <v>27</v>
      </c>
      <c r="B29" s="24" t="s">
        <v>144</v>
      </c>
      <c r="C29" s="26">
        <v>55001</v>
      </c>
      <c r="D29" s="24" t="s">
        <v>272</v>
      </c>
      <c r="E29" s="17" t="s">
        <v>245</v>
      </c>
      <c r="F29" s="25" t="s">
        <v>23</v>
      </c>
      <c r="G29" s="41" t="s">
        <v>273</v>
      </c>
    </row>
    <row r="30" spans="1:7" ht="15.75" x14ac:dyDescent="0.25">
      <c r="A30" s="35">
        <v>28</v>
      </c>
      <c r="B30" s="16" t="s">
        <v>171</v>
      </c>
      <c r="C30" s="25">
        <v>53701</v>
      </c>
      <c r="D30" s="16" t="s">
        <v>171</v>
      </c>
      <c r="E30" s="16" t="s">
        <v>245</v>
      </c>
      <c r="F30" s="18" t="s">
        <v>20</v>
      </c>
      <c r="G30" s="31" t="s">
        <v>274</v>
      </c>
    </row>
    <row r="31" spans="1:7" ht="16.5" thickBot="1" x14ac:dyDescent="0.3">
      <c r="A31" s="35">
        <v>29</v>
      </c>
      <c r="B31" s="24" t="s">
        <v>144</v>
      </c>
      <c r="C31" s="26">
        <v>55101</v>
      </c>
      <c r="D31" s="24" t="s">
        <v>275</v>
      </c>
      <c r="E31" s="17" t="s">
        <v>245</v>
      </c>
      <c r="F31" s="25" t="s">
        <v>23</v>
      </c>
      <c r="G31" s="41" t="s">
        <v>276</v>
      </c>
    </row>
    <row r="32" spans="1:7" ht="16.5" thickBot="1" x14ac:dyDescent="0.3">
      <c r="A32" s="35">
        <v>30</v>
      </c>
      <c r="B32" s="16" t="s">
        <v>165</v>
      </c>
      <c r="C32" s="26">
        <v>51101</v>
      </c>
      <c r="D32" s="16" t="s">
        <v>157</v>
      </c>
      <c r="E32" s="377" t="s">
        <v>245</v>
      </c>
      <c r="F32" s="18" t="s">
        <v>26</v>
      </c>
      <c r="G32" s="31"/>
    </row>
    <row r="33" spans="1:7" ht="16.5" thickBot="1" x14ac:dyDescent="0.3">
      <c r="A33" s="35">
        <v>31</v>
      </c>
      <c r="B33" s="16" t="s">
        <v>248</v>
      </c>
      <c r="C33" s="25">
        <v>52801</v>
      </c>
      <c r="D33" s="16" t="s">
        <v>147</v>
      </c>
      <c r="E33" s="28" t="s">
        <v>245</v>
      </c>
      <c r="F33" s="18" t="s">
        <v>15</v>
      </c>
      <c r="G33" s="31" t="s">
        <v>277</v>
      </c>
    </row>
    <row r="34" spans="1:7" ht="15.75" x14ac:dyDescent="0.25">
      <c r="A34" s="35">
        <v>32</v>
      </c>
      <c r="B34" s="16" t="s">
        <v>151</v>
      </c>
      <c r="C34" s="26">
        <v>55301</v>
      </c>
      <c r="D34" s="16" t="s">
        <v>169</v>
      </c>
      <c r="E34" s="28" t="s">
        <v>245</v>
      </c>
      <c r="F34" s="18" t="s">
        <v>26</v>
      </c>
      <c r="G34" s="31"/>
    </row>
    <row r="35" spans="1:7" ht="16.5" thickBot="1" x14ac:dyDescent="0.3">
      <c r="A35" s="35">
        <v>33</v>
      </c>
      <c r="B35" s="24" t="s">
        <v>278</v>
      </c>
      <c r="C35" s="26">
        <v>29201</v>
      </c>
      <c r="D35" s="24" t="s">
        <v>172</v>
      </c>
      <c r="E35" s="17" t="s">
        <v>245</v>
      </c>
      <c r="F35" s="25" t="s">
        <v>270</v>
      </c>
      <c r="G35" s="36" t="s">
        <v>279</v>
      </c>
    </row>
    <row r="36" spans="1:7" ht="15.75" x14ac:dyDescent="0.25">
      <c r="A36" s="35">
        <v>34</v>
      </c>
      <c r="B36" s="16" t="s">
        <v>248</v>
      </c>
      <c r="C36" s="25">
        <v>51401</v>
      </c>
      <c r="D36" s="16" t="s">
        <v>138</v>
      </c>
      <c r="E36" s="28" t="s">
        <v>245</v>
      </c>
      <c r="F36" s="18" t="s">
        <v>15</v>
      </c>
      <c r="G36" s="31" t="s">
        <v>280</v>
      </c>
    </row>
    <row r="37" spans="1:7" ht="15.75" x14ac:dyDescent="0.25">
      <c r="A37" s="35">
        <v>35</v>
      </c>
      <c r="B37" s="16" t="s">
        <v>281</v>
      </c>
      <c r="C37" s="26">
        <v>55401</v>
      </c>
      <c r="D37" s="16" t="s">
        <v>281</v>
      </c>
      <c r="E37" s="17" t="s">
        <v>245</v>
      </c>
      <c r="F37" s="18" t="s">
        <v>185</v>
      </c>
      <c r="G37" s="31" t="s">
        <v>282</v>
      </c>
    </row>
    <row r="38" spans="1:7" ht="15.75" x14ac:dyDescent="0.25">
      <c r="A38" s="65">
        <v>36</v>
      </c>
      <c r="B38" s="66" t="s">
        <v>143</v>
      </c>
      <c r="C38" s="67">
        <v>50601</v>
      </c>
      <c r="D38" s="68" t="s">
        <v>143</v>
      </c>
      <c r="E38" s="376" t="s">
        <v>438</v>
      </c>
      <c r="F38" s="69" t="s">
        <v>270</v>
      </c>
      <c r="G38" s="70" t="s">
        <v>439</v>
      </c>
    </row>
    <row r="39" spans="1:7" ht="15.75" x14ac:dyDescent="0.25">
      <c r="A39" s="35">
        <v>37</v>
      </c>
      <c r="B39" s="24" t="s">
        <v>264</v>
      </c>
      <c r="C39" s="26">
        <v>51301</v>
      </c>
      <c r="D39" s="24" t="s">
        <v>148</v>
      </c>
      <c r="E39" s="17" t="s">
        <v>245</v>
      </c>
      <c r="F39" s="25" t="s">
        <v>23</v>
      </c>
      <c r="G39" s="43" t="s">
        <v>283</v>
      </c>
    </row>
    <row r="40" spans="1:7" ht="15.75" x14ac:dyDescent="0.25">
      <c r="A40" s="35">
        <v>38</v>
      </c>
      <c r="B40" s="16" t="s">
        <v>248</v>
      </c>
      <c r="C40" s="25">
        <v>52601</v>
      </c>
      <c r="D40" s="16" t="s">
        <v>168</v>
      </c>
      <c r="E40" s="29" t="s">
        <v>245</v>
      </c>
      <c r="F40" s="18" t="s">
        <v>15</v>
      </c>
      <c r="G40" s="31" t="s">
        <v>284</v>
      </c>
    </row>
    <row r="41" spans="1:7" ht="15.75" x14ac:dyDescent="0.25">
      <c r="A41" s="35">
        <v>39</v>
      </c>
      <c r="B41" s="24" t="s">
        <v>160</v>
      </c>
      <c r="C41" s="26">
        <v>51801</v>
      </c>
      <c r="D41" s="24" t="s">
        <v>160</v>
      </c>
      <c r="E41" s="378" t="s">
        <v>527</v>
      </c>
      <c r="F41" s="25" t="s">
        <v>23</v>
      </c>
      <c r="G41" s="44" t="s">
        <v>285</v>
      </c>
    </row>
    <row r="42" spans="1:7" ht="15.75" x14ac:dyDescent="0.25">
      <c r="A42" s="35">
        <v>40</v>
      </c>
      <c r="B42" s="16" t="s">
        <v>143</v>
      </c>
      <c r="C42" s="26">
        <v>50701</v>
      </c>
      <c r="D42" s="16" t="s">
        <v>163</v>
      </c>
      <c r="E42" s="17" t="s">
        <v>245</v>
      </c>
      <c r="F42" s="25" t="s">
        <v>270</v>
      </c>
      <c r="G42" s="31" t="s">
        <v>286</v>
      </c>
    </row>
    <row r="43" spans="1:7" ht="15.75" x14ac:dyDescent="0.25">
      <c r="A43" s="35">
        <v>41</v>
      </c>
      <c r="B43" s="16" t="s">
        <v>248</v>
      </c>
      <c r="C43" s="26">
        <v>53101</v>
      </c>
      <c r="D43" s="16" t="s">
        <v>155</v>
      </c>
      <c r="E43" s="379" t="s">
        <v>245</v>
      </c>
      <c r="F43" s="18" t="s">
        <v>15</v>
      </c>
      <c r="G43" s="31" t="s">
        <v>287</v>
      </c>
    </row>
    <row r="44" spans="1:7" ht="15.75" x14ac:dyDescent="0.25">
      <c r="A44" s="380">
        <v>42</v>
      </c>
      <c r="B44" s="16" t="s">
        <v>141</v>
      </c>
      <c r="C44" s="18">
        <v>50004</v>
      </c>
      <c r="D44" s="16" t="s">
        <v>141</v>
      </c>
      <c r="E44" s="16" t="s">
        <v>245</v>
      </c>
      <c r="F44" s="16" t="s">
        <v>15</v>
      </c>
      <c r="G44" s="16" t="s">
        <v>440</v>
      </c>
    </row>
  </sheetData>
  <mergeCells count="1">
    <mergeCell ref="A1:G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84CE5-9040-4C15-BC05-BD875C1838DF}">
  <dimension ref="A1:F44"/>
  <sheetViews>
    <sheetView workbookViewId="0">
      <selection activeCell="E47" sqref="E47"/>
    </sheetView>
  </sheetViews>
  <sheetFormatPr defaultRowHeight="15" x14ac:dyDescent="0.25"/>
  <cols>
    <col min="1" max="1" width="6.140625" bestFit="1" customWidth="1"/>
    <col min="2" max="2" width="16.5703125" bestFit="1" customWidth="1"/>
    <col min="3" max="3" width="6.7109375" bestFit="1" customWidth="1"/>
    <col min="4" max="4" width="19.5703125" bestFit="1" customWidth="1"/>
    <col min="5" max="5" width="18.42578125" customWidth="1"/>
    <col min="6" max="6" width="116.7109375" bestFit="1" customWidth="1"/>
  </cols>
  <sheetData>
    <row r="1" spans="1:6" ht="21.75" thickBot="1" x14ac:dyDescent="0.4">
      <c r="A1" s="104" t="s">
        <v>288</v>
      </c>
      <c r="B1" s="105"/>
      <c r="C1" s="105"/>
      <c r="D1" s="105"/>
      <c r="E1" s="105"/>
      <c r="F1" s="106"/>
    </row>
    <row r="2" spans="1:6" ht="32.25" thickBot="1" x14ac:dyDescent="0.3">
      <c r="A2" s="381" t="s">
        <v>238</v>
      </c>
      <c r="B2" s="20" t="s">
        <v>239</v>
      </c>
      <c r="C2" s="33" t="s">
        <v>240</v>
      </c>
      <c r="D2" s="20" t="s">
        <v>241</v>
      </c>
      <c r="E2" s="20" t="s">
        <v>242</v>
      </c>
      <c r="F2" s="21" t="s">
        <v>244</v>
      </c>
    </row>
    <row r="3" spans="1:6" ht="15.75" x14ac:dyDescent="0.25">
      <c r="A3" s="382">
        <v>1</v>
      </c>
      <c r="B3" s="28" t="s">
        <v>221</v>
      </c>
      <c r="C3" s="57">
        <v>50202</v>
      </c>
      <c r="D3" s="51" t="s">
        <v>221</v>
      </c>
      <c r="E3" s="383" t="s">
        <v>245</v>
      </c>
      <c r="F3" s="52" t="s">
        <v>290</v>
      </c>
    </row>
    <row r="4" spans="1:6" ht="15.75" x14ac:dyDescent="0.25">
      <c r="A4" s="382">
        <v>2</v>
      </c>
      <c r="B4" s="29" t="s">
        <v>221</v>
      </c>
      <c r="C4" s="30">
        <v>55002</v>
      </c>
      <c r="D4" s="15" t="s">
        <v>321</v>
      </c>
      <c r="E4" s="379" t="s">
        <v>245</v>
      </c>
      <c r="F4" s="54" t="s">
        <v>322</v>
      </c>
    </row>
    <row r="5" spans="1:6" ht="15.75" x14ac:dyDescent="0.25">
      <c r="A5" s="382">
        <v>3</v>
      </c>
      <c r="B5" s="29" t="s">
        <v>208</v>
      </c>
      <c r="C5" s="30">
        <v>53402</v>
      </c>
      <c r="D5" s="15" t="s">
        <v>208</v>
      </c>
      <c r="E5" s="17" t="s">
        <v>245</v>
      </c>
      <c r="F5" s="31" t="s">
        <v>293</v>
      </c>
    </row>
    <row r="6" spans="1:6" ht="15.75" x14ac:dyDescent="0.25">
      <c r="A6" s="382">
        <v>4</v>
      </c>
      <c r="B6" s="29" t="s">
        <v>208</v>
      </c>
      <c r="C6" s="30">
        <v>53302</v>
      </c>
      <c r="D6" s="15" t="s">
        <v>212</v>
      </c>
      <c r="E6" s="378" t="s">
        <v>528</v>
      </c>
      <c r="F6" s="54" t="s">
        <v>310</v>
      </c>
    </row>
    <row r="7" spans="1:6" ht="15.75" x14ac:dyDescent="0.25">
      <c r="A7" s="382">
        <v>5</v>
      </c>
      <c r="B7" s="29" t="s">
        <v>208</v>
      </c>
      <c r="C7" s="30">
        <v>29202</v>
      </c>
      <c r="D7" s="15" t="s">
        <v>215</v>
      </c>
      <c r="E7" s="29" t="s">
        <v>245</v>
      </c>
      <c r="F7" s="53" t="s">
        <v>331</v>
      </c>
    </row>
    <row r="8" spans="1:6" ht="31.5" x14ac:dyDescent="0.25">
      <c r="A8" s="382">
        <v>6</v>
      </c>
      <c r="B8" s="29" t="s">
        <v>226</v>
      </c>
      <c r="C8" s="17">
        <v>51202</v>
      </c>
      <c r="D8" s="15" t="s">
        <v>226</v>
      </c>
      <c r="E8" s="27" t="s">
        <v>529</v>
      </c>
      <c r="F8" s="53" t="s">
        <v>294</v>
      </c>
    </row>
    <row r="9" spans="1:6" ht="31.5" x14ac:dyDescent="0.25">
      <c r="A9" s="382">
        <v>7</v>
      </c>
      <c r="B9" s="29" t="s">
        <v>226</v>
      </c>
      <c r="C9" s="30">
        <v>53902</v>
      </c>
      <c r="D9" s="15" t="s">
        <v>224</v>
      </c>
      <c r="E9" s="27" t="s">
        <v>529</v>
      </c>
      <c r="F9" s="54" t="s">
        <v>316</v>
      </c>
    </row>
    <row r="10" spans="1:6" ht="31.5" x14ac:dyDescent="0.25">
      <c r="A10" s="382">
        <v>8</v>
      </c>
      <c r="B10" s="29" t="s">
        <v>228</v>
      </c>
      <c r="C10" s="17">
        <v>54102</v>
      </c>
      <c r="D10" s="15" t="s">
        <v>291</v>
      </c>
      <c r="E10" s="27" t="s">
        <v>530</v>
      </c>
      <c r="F10" s="31" t="s">
        <v>292</v>
      </c>
    </row>
    <row r="11" spans="1:6" ht="15.75" x14ac:dyDescent="0.25">
      <c r="A11" s="382">
        <v>9</v>
      </c>
      <c r="B11" s="29" t="s">
        <v>228</v>
      </c>
      <c r="C11" s="17">
        <v>52302</v>
      </c>
      <c r="D11" s="15" t="s">
        <v>228</v>
      </c>
      <c r="E11" s="29" t="s">
        <v>245</v>
      </c>
      <c r="F11" s="53" t="s">
        <v>295</v>
      </c>
    </row>
    <row r="12" spans="1:6" ht="15.75" x14ac:dyDescent="0.25">
      <c r="A12" s="382">
        <v>10</v>
      </c>
      <c r="B12" s="29" t="s">
        <v>228</v>
      </c>
      <c r="C12" s="30">
        <v>52202</v>
      </c>
      <c r="D12" s="15" t="s">
        <v>231</v>
      </c>
      <c r="E12" s="17" t="s">
        <v>245</v>
      </c>
      <c r="F12" s="31" t="s">
        <v>314</v>
      </c>
    </row>
    <row r="13" spans="1:6" ht="15.75" x14ac:dyDescent="0.25">
      <c r="A13" s="382">
        <v>11</v>
      </c>
      <c r="B13" s="29" t="s">
        <v>222</v>
      </c>
      <c r="C13" s="30">
        <v>50402</v>
      </c>
      <c r="D13" s="15" t="s">
        <v>222</v>
      </c>
      <c r="E13" s="379" t="s">
        <v>245</v>
      </c>
      <c r="F13" s="53" t="s">
        <v>298</v>
      </c>
    </row>
    <row r="14" spans="1:6" ht="15.75" x14ac:dyDescent="0.25">
      <c r="A14" s="382">
        <v>12</v>
      </c>
      <c r="B14" s="29" t="s">
        <v>222</v>
      </c>
      <c r="C14" s="17">
        <v>54302</v>
      </c>
      <c r="D14" s="15" t="s">
        <v>305</v>
      </c>
      <c r="E14" s="379" t="s">
        <v>245</v>
      </c>
      <c r="F14" s="54" t="s">
        <v>306</v>
      </c>
    </row>
    <row r="15" spans="1:6" ht="15.75" x14ac:dyDescent="0.25">
      <c r="A15" s="382">
        <v>13</v>
      </c>
      <c r="B15" s="29" t="s">
        <v>222</v>
      </c>
      <c r="C15" s="30">
        <v>50502</v>
      </c>
      <c r="D15" s="15" t="s">
        <v>223</v>
      </c>
      <c r="E15" s="29" t="s">
        <v>245</v>
      </c>
      <c r="F15" s="53" t="s">
        <v>307</v>
      </c>
    </row>
    <row r="16" spans="1:6" ht="15.75" x14ac:dyDescent="0.25">
      <c r="A16" s="382">
        <v>14</v>
      </c>
      <c r="B16" s="29" t="s">
        <v>222</v>
      </c>
      <c r="C16" s="30">
        <v>51902</v>
      </c>
      <c r="D16" s="15" t="s">
        <v>214</v>
      </c>
      <c r="E16" s="29" t="s">
        <v>245</v>
      </c>
      <c r="F16" s="54" t="s">
        <v>320</v>
      </c>
    </row>
    <row r="17" spans="1:6" ht="15.75" x14ac:dyDescent="0.25">
      <c r="A17" s="382">
        <v>15</v>
      </c>
      <c r="B17" s="29" t="s">
        <v>162</v>
      </c>
      <c r="C17" s="17">
        <v>51002</v>
      </c>
      <c r="D17" s="15" t="s">
        <v>207</v>
      </c>
      <c r="E17" s="29" t="s">
        <v>245</v>
      </c>
      <c r="F17" s="53" t="s">
        <v>289</v>
      </c>
    </row>
    <row r="18" spans="1:6" ht="15.75" x14ac:dyDescent="0.25">
      <c r="A18" s="382">
        <v>16</v>
      </c>
      <c r="B18" s="29" t="s">
        <v>162</v>
      </c>
      <c r="C18" s="17">
        <v>54202</v>
      </c>
      <c r="D18" s="15" t="s">
        <v>296</v>
      </c>
      <c r="E18" s="379" t="s">
        <v>245</v>
      </c>
      <c r="F18" s="54" t="s">
        <v>297</v>
      </c>
    </row>
    <row r="19" spans="1:6" ht="15.75" x14ac:dyDescent="0.25">
      <c r="A19" s="382">
        <v>17</v>
      </c>
      <c r="B19" s="29" t="s">
        <v>162</v>
      </c>
      <c r="C19" s="17">
        <v>50802</v>
      </c>
      <c r="D19" s="15" t="s">
        <v>227</v>
      </c>
      <c r="E19" s="29" t="s">
        <v>245</v>
      </c>
      <c r="F19" s="53" t="s">
        <v>299</v>
      </c>
    </row>
    <row r="20" spans="1:6" ht="15.75" x14ac:dyDescent="0.25">
      <c r="A20" s="382">
        <v>18</v>
      </c>
      <c r="B20" s="29" t="s">
        <v>229</v>
      </c>
      <c r="C20" s="17">
        <v>52002</v>
      </c>
      <c r="D20" s="15" t="s">
        <v>229</v>
      </c>
      <c r="E20" s="29" t="s">
        <v>245</v>
      </c>
      <c r="F20" s="53" t="s">
        <v>300</v>
      </c>
    </row>
    <row r="21" spans="1:6" ht="15.75" x14ac:dyDescent="0.25">
      <c r="A21" s="382">
        <v>19</v>
      </c>
      <c r="B21" s="61" t="s">
        <v>210</v>
      </c>
      <c r="C21" s="17">
        <v>53602</v>
      </c>
      <c r="D21" s="15" t="s">
        <v>209</v>
      </c>
      <c r="E21" s="17" t="s">
        <v>245</v>
      </c>
      <c r="F21" s="54" t="s">
        <v>301</v>
      </c>
    </row>
    <row r="22" spans="1:6" ht="15.75" x14ac:dyDescent="0.25">
      <c r="A22" s="382">
        <v>20</v>
      </c>
      <c r="B22" s="29" t="s">
        <v>210</v>
      </c>
      <c r="C22" s="17">
        <v>53502</v>
      </c>
      <c r="D22" s="15" t="s">
        <v>210</v>
      </c>
      <c r="E22" s="17" t="s">
        <v>245</v>
      </c>
      <c r="F22" s="53" t="s">
        <v>302</v>
      </c>
    </row>
    <row r="23" spans="1:6" ht="15.75" x14ac:dyDescent="0.25">
      <c r="A23" s="382">
        <v>21</v>
      </c>
      <c r="B23" s="29" t="s">
        <v>152</v>
      </c>
      <c r="C23" s="17">
        <v>51602</v>
      </c>
      <c r="D23" s="15" t="s">
        <v>211</v>
      </c>
      <c r="E23" s="29" t="s">
        <v>245</v>
      </c>
      <c r="F23" s="53" t="s">
        <v>303</v>
      </c>
    </row>
    <row r="24" spans="1:6" ht="15.75" x14ac:dyDescent="0.25">
      <c r="A24" s="382">
        <v>22</v>
      </c>
      <c r="B24" s="29" t="s">
        <v>235</v>
      </c>
      <c r="C24" s="17">
        <v>50902</v>
      </c>
      <c r="D24" s="15" t="s">
        <v>235</v>
      </c>
      <c r="E24" s="29" t="s">
        <v>245</v>
      </c>
      <c r="F24" s="53" t="s">
        <v>304</v>
      </c>
    </row>
    <row r="25" spans="1:6" ht="15.75" x14ac:dyDescent="0.25">
      <c r="A25" s="382">
        <v>23</v>
      </c>
      <c r="B25" s="29" t="s">
        <v>230</v>
      </c>
      <c r="C25" s="30">
        <v>51702</v>
      </c>
      <c r="D25" s="15" t="s">
        <v>230</v>
      </c>
      <c r="E25" s="17" t="s">
        <v>245</v>
      </c>
      <c r="F25" s="31" t="s">
        <v>311</v>
      </c>
    </row>
    <row r="26" spans="1:6" ht="15.75" x14ac:dyDescent="0.25">
      <c r="A26" s="382">
        <v>24</v>
      </c>
      <c r="B26" s="29" t="s">
        <v>213</v>
      </c>
      <c r="C26" s="30">
        <v>55102</v>
      </c>
      <c r="D26" s="15" t="s">
        <v>324</v>
      </c>
      <c r="E26" s="29" t="s">
        <v>245</v>
      </c>
      <c r="F26" s="53" t="s">
        <v>325</v>
      </c>
    </row>
    <row r="27" spans="1:6" ht="15.75" x14ac:dyDescent="0.25">
      <c r="A27" s="382">
        <v>25</v>
      </c>
      <c r="B27" s="29" t="s">
        <v>312</v>
      </c>
      <c r="C27" s="30">
        <v>50002</v>
      </c>
      <c r="D27" s="15" t="s">
        <v>213</v>
      </c>
      <c r="E27" s="17" t="s">
        <v>245</v>
      </c>
      <c r="F27" s="53" t="s">
        <v>313</v>
      </c>
    </row>
    <row r="28" spans="1:6" ht="15.75" x14ac:dyDescent="0.25">
      <c r="A28" s="382">
        <v>26</v>
      </c>
      <c r="B28" s="29" t="s">
        <v>232</v>
      </c>
      <c r="C28" s="30">
        <v>52502</v>
      </c>
      <c r="D28" s="15" t="s">
        <v>232</v>
      </c>
      <c r="E28" s="17" t="s">
        <v>245</v>
      </c>
      <c r="F28" s="53" t="s">
        <v>315</v>
      </c>
    </row>
    <row r="29" spans="1:6" ht="15.75" x14ac:dyDescent="0.25">
      <c r="A29" s="382">
        <v>27</v>
      </c>
      <c r="B29" s="29" t="s">
        <v>137</v>
      </c>
      <c r="C29" s="30">
        <v>51502</v>
      </c>
      <c r="D29" s="15" t="s">
        <v>317</v>
      </c>
      <c r="E29" s="379" t="s">
        <v>245</v>
      </c>
      <c r="F29" s="54" t="s">
        <v>318</v>
      </c>
    </row>
    <row r="30" spans="1:6" ht="15.75" x14ac:dyDescent="0.25">
      <c r="A30" s="382">
        <v>28</v>
      </c>
      <c r="B30" s="29" t="s">
        <v>219</v>
      </c>
      <c r="C30" s="30">
        <v>53002</v>
      </c>
      <c r="D30" s="15" t="s">
        <v>219</v>
      </c>
      <c r="E30" s="29" t="s">
        <v>245</v>
      </c>
      <c r="F30" s="31" t="s">
        <v>319</v>
      </c>
    </row>
    <row r="31" spans="1:6" ht="15.75" x14ac:dyDescent="0.25">
      <c r="A31" s="382">
        <v>29</v>
      </c>
      <c r="B31" s="29" t="s">
        <v>219</v>
      </c>
      <c r="C31" s="30">
        <v>55302</v>
      </c>
      <c r="D31" s="15" t="s">
        <v>329</v>
      </c>
      <c r="E31" s="29" t="s">
        <v>245</v>
      </c>
      <c r="F31" s="53" t="s">
        <v>330</v>
      </c>
    </row>
    <row r="32" spans="1:6" ht="15.75" x14ac:dyDescent="0.25">
      <c r="A32" s="382">
        <v>30</v>
      </c>
      <c r="B32" s="29" t="s">
        <v>218</v>
      </c>
      <c r="C32" s="30">
        <v>53702</v>
      </c>
      <c r="D32" s="15" t="s">
        <v>218</v>
      </c>
      <c r="E32" s="29" t="s">
        <v>245</v>
      </c>
      <c r="F32" s="53" t="s">
        <v>323</v>
      </c>
    </row>
    <row r="33" spans="1:6" ht="15.75" x14ac:dyDescent="0.25">
      <c r="A33" s="382">
        <v>31</v>
      </c>
      <c r="B33" s="29" t="s">
        <v>236</v>
      </c>
      <c r="C33" s="30">
        <v>54402</v>
      </c>
      <c r="D33" s="15" t="s">
        <v>308</v>
      </c>
      <c r="E33" s="17" t="s">
        <v>245</v>
      </c>
      <c r="F33" s="53" t="s">
        <v>309</v>
      </c>
    </row>
    <row r="34" spans="1:6" ht="15.75" x14ac:dyDescent="0.25">
      <c r="A34" s="382">
        <v>32</v>
      </c>
      <c r="B34" s="29" t="s">
        <v>236</v>
      </c>
      <c r="C34" s="30">
        <v>51102</v>
      </c>
      <c r="D34" s="15" t="s">
        <v>236</v>
      </c>
      <c r="E34" s="27" t="s">
        <v>248</v>
      </c>
      <c r="F34" s="54" t="s">
        <v>326</v>
      </c>
    </row>
    <row r="35" spans="1:6" ht="15.75" x14ac:dyDescent="0.25">
      <c r="A35" s="382">
        <v>33</v>
      </c>
      <c r="B35" s="29" t="s">
        <v>337</v>
      </c>
      <c r="C35" s="30">
        <v>51303</v>
      </c>
      <c r="D35" s="15" t="s">
        <v>225</v>
      </c>
      <c r="E35" s="17" t="s">
        <v>245</v>
      </c>
      <c r="F35" s="31" t="s">
        <v>338</v>
      </c>
    </row>
    <row r="36" spans="1:6" ht="15.75" x14ac:dyDescent="0.25">
      <c r="A36" s="382">
        <v>34</v>
      </c>
      <c r="B36" s="29" t="s">
        <v>327</v>
      </c>
      <c r="C36" s="30">
        <v>52802</v>
      </c>
      <c r="D36" s="15" t="s">
        <v>233</v>
      </c>
      <c r="E36" s="29" t="s">
        <v>245</v>
      </c>
      <c r="F36" s="53" t="s">
        <v>328</v>
      </c>
    </row>
    <row r="37" spans="1:6" ht="15.75" x14ac:dyDescent="0.25">
      <c r="A37" s="382">
        <v>35</v>
      </c>
      <c r="B37" s="29" t="s">
        <v>216</v>
      </c>
      <c r="C37" s="30">
        <v>50602</v>
      </c>
      <c r="D37" s="15" t="s">
        <v>216</v>
      </c>
      <c r="E37" s="379" t="s">
        <v>245</v>
      </c>
      <c r="F37" s="31" t="s">
        <v>336</v>
      </c>
    </row>
    <row r="38" spans="1:6" ht="15.75" x14ac:dyDescent="0.25">
      <c r="A38" s="382">
        <v>36</v>
      </c>
      <c r="B38" s="29" t="s">
        <v>216</v>
      </c>
      <c r="C38" s="17">
        <v>50702</v>
      </c>
      <c r="D38" s="15" t="s">
        <v>217</v>
      </c>
      <c r="E38" s="379" t="s">
        <v>245</v>
      </c>
      <c r="F38" s="53" t="s">
        <v>344</v>
      </c>
    </row>
    <row r="39" spans="1:6" ht="15.75" x14ac:dyDescent="0.25">
      <c r="A39" s="382">
        <v>37</v>
      </c>
      <c r="B39" s="29" t="s">
        <v>225</v>
      </c>
      <c r="C39" s="17">
        <v>51302</v>
      </c>
      <c r="D39" s="15" t="s">
        <v>225</v>
      </c>
      <c r="E39" s="29" t="s">
        <v>245</v>
      </c>
      <c r="F39" s="53" t="s">
        <v>339</v>
      </c>
    </row>
    <row r="40" spans="1:6" ht="15.75" x14ac:dyDescent="0.25">
      <c r="A40" s="382">
        <v>38</v>
      </c>
      <c r="B40" s="29" t="s">
        <v>234</v>
      </c>
      <c r="C40" s="30">
        <v>51402</v>
      </c>
      <c r="D40" s="15" t="s">
        <v>332</v>
      </c>
      <c r="E40" s="29" t="s">
        <v>245</v>
      </c>
      <c r="F40" s="53" t="s">
        <v>333</v>
      </c>
    </row>
    <row r="41" spans="1:6" ht="15.75" x14ac:dyDescent="0.25">
      <c r="A41" s="382">
        <v>39</v>
      </c>
      <c r="B41" s="29" t="s">
        <v>234</v>
      </c>
      <c r="C41" s="17">
        <v>52602</v>
      </c>
      <c r="D41" s="15" t="s">
        <v>234</v>
      </c>
      <c r="E41" s="17" t="s">
        <v>245</v>
      </c>
      <c r="F41" s="54" t="s">
        <v>340</v>
      </c>
    </row>
    <row r="42" spans="1:6" ht="15.75" x14ac:dyDescent="0.25">
      <c r="A42" s="382">
        <v>40</v>
      </c>
      <c r="B42" s="29" t="s">
        <v>341</v>
      </c>
      <c r="C42" s="17">
        <v>51802</v>
      </c>
      <c r="D42" s="15" t="s">
        <v>342</v>
      </c>
      <c r="E42" s="17" t="s">
        <v>245</v>
      </c>
      <c r="F42" s="53" t="s">
        <v>343</v>
      </c>
    </row>
    <row r="43" spans="1:6" ht="15.75" x14ac:dyDescent="0.25">
      <c r="A43" s="382">
        <v>41</v>
      </c>
      <c r="B43" s="58" t="s">
        <v>220</v>
      </c>
      <c r="C43" s="384">
        <v>55402</v>
      </c>
      <c r="D43" s="59" t="s">
        <v>334</v>
      </c>
      <c r="E43" s="29" t="s">
        <v>245</v>
      </c>
      <c r="F43" s="60" t="s">
        <v>335</v>
      </c>
    </row>
    <row r="44" spans="1:6" ht="16.5" thickBot="1" x14ac:dyDescent="0.3">
      <c r="A44" s="382">
        <v>42</v>
      </c>
      <c r="B44" s="32" t="s">
        <v>220</v>
      </c>
      <c r="C44" s="50">
        <v>53102</v>
      </c>
      <c r="D44" s="55" t="s">
        <v>220</v>
      </c>
      <c r="E44" s="50" t="s">
        <v>245</v>
      </c>
      <c r="F44" s="56" t="s">
        <v>345</v>
      </c>
    </row>
  </sheetData>
  <mergeCells count="1">
    <mergeCell ref="A1:F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4553C-B810-484B-8D23-0D1EFF68A7D3}">
  <dimension ref="A1:F65"/>
  <sheetViews>
    <sheetView workbookViewId="0">
      <selection activeCell="S12" sqref="S12"/>
    </sheetView>
  </sheetViews>
  <sheetFormatPr defaultRowHeight="15" x14ac:dyDescent="0.25"/>
  <cols>
    <col min="2" max="2" width="37.28515625" bestFit="1" customWidth="1"/>
    <col min="3" max="3" width="13.85546875" customWidth="1"/>
    <col min="4" max="4" width="20.5703125" customWidth="1"/>
    <col min="5" max="5" width="14.28515625" customWidth="1"/>
    <col min="6" max="6" width="27" customWidth="1"/>
  </cols>
  <sheetData>
    <row r="1" spans="1:6" x14ac:dyDescent="0.25">
      <c r="A1" s="385" t="s">
        <v>346</v>
      </c>
      <c r="B1" s="385"/>
      <c r="C1" s="385"/>
      <c r="D1" s="385"/>
      <c r="E1" s="385"/>
      <c r="F1" s="385"/>
    </row>
    <row r="2" spans="1:6" x14ac:dyDescent="0.25">
      <c r="A2" s="385" t="s">
        <v>347</v>
      </c>
      <c r="B2" s="385"/>
      <c r="C2" s="385"/>
      <c r="D2" s="385"/>
      <c r="E2" s="385"/>
      <c r="F2" s="385"/>
    </row>
    <row r="3" spans="1:6" x14ac:dyDescent="0.25">
      <c r="A3" s="386" t="s">
        <v>348</v>
      </c>
      <c r="B3" s="386"/>
      <c r="C3" s="386"/>
      <c r="D3" s="386"/>
      <c r="E3" s="386"/>
      <c r="F3" s="386"/>
    </row>
    <row r="4" spans="1:6" x14ac:dyDescent="0.25">
      <c r="A4" s="385" t="s">
        <v>531</v>
      </c>
      <c r="B4" s="385"/>
      <c r="C4" s="385"/>
      <c r="D4" s="385"/>
      <c r="E4" s="385"/>
      <c r="F4" s="385"/>
    </row>
    <row r="5" spans="1:6" x14ac:dyDescent="0.25">
      <c r="A5" s="387"/>
      <c r="B5" s="388"/>
      <c r="C5" s="390"/>
      <c r="D5" s="391"/>
      <c r="E5" s="392" t="s">
        <v>53</v>
      </c>
      <c r="F5" s="393" t="s">
        <v>532</v>
      </c>
    </row>
    <row r="6" spans="1:6" ht="50.25" customHeight="1" x14ac:dyDescent="0.25">
      <c r="A6" s="412" t="s">
        <v>55</v>
      </c>
      <c r="B6" s="410" t="s">
        <v>56</v>
      </c>
      <c r="C6" s="408" t="s">
        <v>129</v>
      </c>
      <c r="D6" s="409"/>
      <c r="E6" s="408" t="s">
        <v>130</v>
      </c>
      <c r="F6" s="409"/>
    </row>
    <row r="7" spans="1:6" x14ac:dyDescent="0.25">
      <c r="A7" s="413"/>
      <c r="B7" s="411"/>
      <c r="C7" s="398" t="s">
        <v>61</v>
      </c>
      <c r="D7" s="397" t="s">
        <v>62</v>
      </c>
      <c r="E7" s="398" t="s">
        <v>61</v>
      </c>
      <c r="F7" s="397" t="s">
        <v>62</v>
      </c>
    </row>
    <row r="8" spans="1:6" x14ac:dyDescent="0.25">
      <c r="A8" s="414" t="s">
        <v>63</v>
      </c>
      <c r="B8" s="415"/>
      <c r="C8" s="415"/>
      <c r="D8" s="415"/>
      <c r="E8" s="415"/>
      <c r="F8" s="416"/>
    </row>
    <row r="9" spans="1:6" x14ac:dyDescent="0.25">
      <c r="A9" s="400">
        <v>1</v>
      </c>
      <c r="B9" s="401" t="s">
        <v>65</v>
      </c>
      <c r="C9" s="402">
        <v>1249</v>
      </c>
      <c r="D9" s="402">
        <v>4022</v>
      </c>
      <c r="E9" s="403">
        <v>7504</v>
      </c>
      <c r="F9" s="402">
        <v>63713</v>
      </c>
    </row>
    <row r="10" spans="1:6" x14ac:dyDescent="0.25">
      <c r="A10" s="400">
        <v>2</v>
      </c>
      <c r="B10" s="401" t="s">
        <v>66</v>
      </c>
      <c r="C10" s="403">
        <v>852</v>
      </c>
      <c r="D10" s="402">
        <v>2694</v>
      </c>
      <c r="E10" s="403">
        <v>3102</v>
      </c>
      <c r="F10" s="402">
        <v>13623</v>
      </c>
    </row>
    <row r="11" spans="1:6" x14ac:dyDescent="0.25">
      <c r="A11" s="400">
        <v>3</v>
      </c>
      <c r="B11" s="401" t="s">
        <v>67</v>
      </c>
      <c r="C11" s="403">
        <v>56</v>
      </c>
      <c r="D11" s="402">
        <v>112</v>
      </c>
      <c r="E11" s="403">
        <v>411</v>
      </c>
      <c r="F11" s="402">
        <v>3674</v>
      </c>
    </row>
    <row r="12" spans="1:6" x14ac:dyDescent="0.25">
      <c r="A12" s="400">
        <v>4</v>
      </c>
      <c r="B12" s="401" t="s">
        <v>68</v>
      </c>
      <c r="C12" s="403">
        <v>655</v>
      </c>
      <c r="D12" s="402">
        <v>3570</v>
      </c>
      <c r="E12" s="403">
        <v>3918</v>
      </c>
      <c r="F12" s="402">
        <v>34899</v>
      </c>
    </row>
    <row r="13" spans="1:6" x14ac:dyDescent="0.25">
      <c r="A13" s="400">
        <v>5</v>
      </c>
      <c r="B13" s="401" t="s">
        <v>69</v>
      </c>
      <c r="C13" s="403">
        <v>229</v>
      </c>
      <c r="D13" s="402">
        <v>610</v>
      </c>
      <c r="E13" s="403">
        <v>1518</v>
      </c>
      <c r="F13" s="402">
        <v>10119</v>
      </c>
    </row>
    <row r="14" spans="1:6" x14ac:dyDescent="0.25">
      <c r="A14" s="400">
        <v>6</v>
      </c>
      <c r="B14" s="401" t="s">
        <v>70</v>
      </c>
      <c r="C14" s="403">
        <v>47</v>
      </c>
      <c r="D14" s="402">
        <v>227</v>
      </c>
      <c r="E14" s="403">
        <v>484</v>
      </c>
      <c r="F14" s="402">
        <v>4443</v>
      </c>
    </row>
    <row r="15" spans="1:6" x14ac:dyDescent="0.25">
      <c r="A15" s="400">
        <v>7</v>
      </c>
      <c r="B15" s="401" t="s">
        <v>71</v>
      </c>
      <c r="C15" s="403">
        <v>36</v>
      </c>
      <c r="D15" s="402">
        <v>89</v>
      </c>
      <c r="E15" s="403">
        <v>238</v>
      </c>
      <c r="F15" s="402">
        <v>1297</v>
      </c>
    </row>
    <row r="16" spans="1:6" x14ac:dyDescent="0.25">
      <c r="A16" s="400">
        <v>8</v>
      </c>
      <c r="B16" s="401" t="s">
        <v>73</v>
      </c>
      <c r="C16" s="403">
        <v>796</v>
      </c>
      <c r="D16" s="402">
        <v>2259</v>
      </c>
      <c r="E16" s="403">
        <v>7161</v>
      </c>
      <c r="F16" s="402">
        <v>53781</v>
      </c>
    </row>
    <row r="17" spans="1:6" x14ac:dyDescent="0.25">
      <c r="A17" s="400">
        <v>9</v>
      </c>
      <c r="B17" s="401" t="s">
        <v>72</v>
      </c>
      <c r="C17" s="403">
        <v>19</v>
      </c>
      <c r="D17" s="402">
        <v>85</v>
      </c>
      <c r="E17" s="403">
        <v>94</v>
      </c>
      <c r="F17" s="402">
        <v>972</v>
      </c>
    </row>
    <row r="18" spans="1:6" x14ac:dyDescent="0.25">
      <c r="A18" s="400">
        <v>10</v>
      </c>
      <c r="B18" s="401" t="s">
        <v>75</v>
      </c>
      <c r="C18" s="403">
        <v>423</v>
      </c>
      <c r="D18" s="402">
        <v>1258</v>
      </c>
      <c r="E18" s="403">
        <v>2839</v>
      </c>
      <c r="F18" s="402">
        <v>32664</v>
      </c>
    </row>
    <row r="19" spans="1:6" x14ac:dyDescent="0.25">
      <c r="A19" s="400">
        <v>11</v>
      </c>
      <c r="B19" s="401" t="s">
        <v>74</v>
      </c>
      <c r="C19" s="403">
        <v>153</v>
      </c>
      <c r="D19" s="402">
        <v>293</v>
      </c>
      <c r="E19" s="403">
        <v>982</v>
      </c>
      <c r="F19" s="402">
        <v>5641</v>
      </c>
    </row>
    <row r="20" spans="1:6" x14ac:dyDescent="0.25">
      <c r="A20" s="400">
        <v>12</v>
      </c>
      <c r="B20" s="401" t="s">
        <v>64</v>
      </c>
      <c r="C20" s="403">
        <v>3358</v>
      </c>
      <c r="D20" s="402">
        <v>8919</v>
      </c>
      <c r="E20" s="403">
        <v>20715</v>
      </c>
      <c r="F20" s="402">
        <v>149159</v>
      </c>
    </row>
    <row r="21" spans="1:6" x14ac:dyDescent="0.25">
      <c r="A21" s="404" t="s">
        <v>349</v>
      </c>
      <c r="B21" s="405" t="s">
        <v>76</v>
      </c>
      <c r="C21" s="406">
        <v>7873</v>
      </c>
      <c r="D21" s="406">
        <v>24138</v>
      </c>
      <c r="E21" s="406">
        <v>48966</v>
      </c>
      <c r="F21" s="406">
        <v>373985</v>
      </c>
    </row>
    <row r="22" spans="1:6" x14ac:dyDescent="0.25">
      <c r="A22" s="414" t="s">
        <v>350</v>
      </c>
      <c r="B22" s="415"/>
      <c r="C22" s="415"/>
      <c r="D22" s="415"/>
      <c r="E22" s="415"/>
      <c r="F22" s="416"/>
    </row>
    <row r="23" spans="1:6" x14ac:dyDescent="0.25">
      <c r="A23" s="400">
        <v>13</v>
      </c>
      <c r="B23" s="401" t="s">
        <v>78</v>
      </c>
      <c r="C23" s="403">
        <v>82</v>
      </c>
      <c r="D23" s="402">
        <v>604</v>
      </c>
      <c r="E23" s="403">
        <v>1660</v>
      </c>
      <c r="F23" s="402">
        <v>10208</v>
      </c>
    </row>
    <row r="24" spans="1:6" x14ac:dyDescent="0.25">
      <c r="A24" s="400">
        <v>14</v>
      </c>
      <c r="B24" s="401" t="s">
        <v>79</v>
      </c>
      <c r="C24" s="403">
        <v>0</v>
      </c>
      <c r="D24" s="402">
        <v>0</v>
      </c>
      <c r="E24" s="403">
        <v>0</v>
      </c>
      <c r="F24" s="402">
        <v>0</v>
      </c>
    </row>
    <row r="25" spans="1:6" x14ac:dyDescent="0.25">
      <c r="A25" s="400">
        <v>15</v>
      </c>
      <c r="B25" s="401" t="s">
        <v>80</v>
      </c>
      <c r="C25" s="403">
        <v>0</v>
      </c>
      <c r="D25" s="402">
        <v>0</v>
      </c>
      <c r="E25" s="403">
        <v>0</v>
      </c>
      <c r="F25" s="402">
        <v>0</v>
      </c>
    </row>
    <row r="26" spans="1:6" x14ac:dyDescent="0.25">
      <c r="A26" s="400">
        <v>16</v>
      </c>
      <c r="B26" s="401" t="s">
        <v>81</v>
      </c>
      <c r="C26" s="403">
        <v>0</v>
      </c>
      <c r="D26" s="402">
        <v>0</v>
      </c>
      <c r="E26" s="403">
        <v>6</v>
      </c>
      <c r="F26" s="402">
        <v>131</v>
      </c>
    </row>
    <row r="27" spans="1:6" x14ac:dyDescent="0.25">
      <c r="A27" s="400">
        <v>17</v>
      </c>
      <c r="B27" s="401" t="s">
        <v>82</v>
      </c>
      <c r="C27" s="403">
        <v>8</v>
      </c>
      <c r="D27" s="402">
        <v>2</v>
      </c>
      <c r="E27" s="403">
        <v>9</v>
      </c>
      <c r="F27" s="402">
        <v>11</v>
      </c>
    </row>
    <row r="28" spans="1:6" x14ac:dyDescent="0.25">
      <c r="A28" s="400">
        <v>18</v>
      </c>
      <c r="B28" s="401" t="s">
        <v>83</v>
      </c>
      <c r="C28" s="403">
        <v>0</v>
      </c>
      <c r="D28" s="402">
        <v>0</v>
      </c>
      <c r="E28" s="403">
        <v>0</v>
      </c>
      <c r="F28" s="402">
        <v>0</v>
      </c>
    </row>
    <row r="29" spans="1:6" x14ac:dyDescent="0.25">
      <c r="A29" s="400">
        <v>19</v>
      </c>
      <c r="B29" s="401" t="s">
        <v>84</v>
      </c>
      <c r="C29" s="403">
        <v>1</v>
      </c>
      <c r="D29" s="402">
        <v>1</v>
      </c>
      <c r="E29" s="403">
        <v>2</v>
      </c>
      <c r="F29" s="402">
        <v>22</v>
      </c>
    </row>
    <row r="30" spans="1:6" x14ac:dyDescent="0.25">
      <c r="A30" s="400">
        <v>20</v>
      </c>
      <c r="B30" s="401" t="s">
        <v>85</v>
      </c>
      <c r="C30" s="403">
        <v>2</v>
      </c>
      <c r="D30" s="402">
        <v>2</v>
      </c>
      <c r="E30" s="403">
        <v>34</v>
      </c>
      <c r="F30" s="402">
        <v>116</v>
      </c>
    </row>
    <row r="31" spans="1:6" x14ac:dyDescent="0.25">
      <c r="A31" s="400">
        <v>21</v>
      </c>
      <c r="B31" s="401" t="s">
        <v>86</v>
      </c>
      <c r="C31" s="403">
        <v>61</v>
      </c>
      <c r="D31" s="402">
        <v>1468</v>
      </c>
      <c r="E31" s="403">
        <v>1350</v>
      </c>
      <c r="F31" s="402">
        <v>26865</v>
      </c>
    </row>
    <row r="32" spans="1:6" x14ac:dyDescent="0.25">
      <c r="A32" s="400">
        <v>22</v>
      </c>
      <c r="B32" s="401" t="s">
        <v>87</v>
      </c>
      <c r="C32" s="403">
        <v>59</v>
      </c>
      <c r="D32" s="402">
        <v>209</v>
      </c>
      <c r="E32" s="403">
        <v>617</v>
      </c>
      <c r="F32" s="402">
        <v>5800</v>
      </c>
    </row>
    <row r="33" spans="1:6" x14ac:dyDescent="0.25">
      <c r="A33" s="400">
        <v>23</v>
      </c>
      <c r="B33" s="401" t="s">
        <v>88</v>
      </c>
      <c r="C33" s="403">
        <v>29</v>
      </c>
      <c r="D33" s="402">
        <v>1141</v>
      </c>
      <c r="E33" s="403">
        <v>105</v>
      </c>
      <c r="F33" s="402">
        <v>2293</v>
      </c>
    </row>
    <row r="34" spans="1:6" x14ac:dyDescent="0.25">
      <c r="A34" s="400">
        <v>24</v>
      </c>
      <c r="B34" s="401" t="s">
        <v>89</v>
      </c>
      <c r="C34" s="403">
        <v>0</v>
      </c>
      <c r="D34" s="402">
        <v>0</v>
      </c>
      <c r="E34" s="403">
        <v>0</v>
      </c>
      <c r="F34" s="402">
        <v>0</v>
      </c>
    </row>
    <row r="35" spans="1:6" x14ac:dyDescent="0.25">
      <c r="A35" s="400">
        <v>25</v>
      </c>
      <c r="B35" s="322" t="s">
        <v>90</v>
      </c>
      <c r="C35" s="403">
        <v>2</v>
      </c>
      <c r="D35" s="402">
        <v>91</v>
      </c>
      <c r="E35" s="403">
        <v>9</v>
      </c>
      <c r="F35" s="402">
        <v>120</v>
      </c>
    </row>
    <row r="36" spans="1:6" x14ac:dyDescent="0.25">
      <c r="A36" s="400">
        <v>26</v>
      </c>
      <c r="B36" s="322" t="s">
        <v>91</v>
      </c>
      <c r="C36" s="403">
        <v>23</v>
      </c>
      <c r="D36" s="402">
        <v>280</v>
      </c>
      <c r="E36" s="403">
        <v>2</v>
      </c>
      <c r="F36" s="402">
        <v>91</v>
      </c>
    </row>
    <row r="37" spans="1:6" x14ac:dyDescent="0.25">
      <c r="A37" s="400">
        <v>27</v>
      </c>
      <c r="B37" s="322" t="s">
        <v>92</v>
      </c>
      <c r="C37" s="403">
        <v>0</v>
      </c>
      <c r="D37" s="402">
        <v>0</v>
      </c>
      <c r="E37" s="403">
        <v>0</v>
      </c>
      <c r="F37" s="402">
        <v>0</v>
      </c>
    </row>
    <row r="38" spans="1:6" x14ac:dyDescent="0.25">
      <c r="A38" s="400">
        <v>28</v>
      </c>
      <c r="B38" s="322" t="s">
        <v>93</v>
      </c>
      <c r="C38" s="403">
        <v>0</v>
      </c>
      <c r="D38" s="402">
        <v>0</v>
      </c>
      <c r="E38" s="403">
        <v>0</v>
      </c>
      <c r="F38" s="402">
        <v>0</v>
      </c>
    </row>
    <row r="39" spans="1:6" x14ac:dyDescent="0.25">
      <c r="A39" s="400">
        <v>29</v>
      </c>
      <c r="B39" s="322" t="s">
        <v>94</v>
      </c>
      <c r="C39" s="403">
        <v>0</v>
      </c>
      <c r="D39" s="402">
        <v>0</v>
      </c>
      <c r="E39" s="403">
        <v>0</v>
      </c>
      <c r="F39" s="402">
        <v>0</v>
      </c>
    </row>
    <row r="40" spans="1:6" x14ac:dyDescent="0.25">
      <c r="A40" s="400">
        <v>30</v>
      </c>
      <c r="B40" s="322" t="s">
        <v>95</v>
      </c>
      <c r="C40" s="403">
        <v>0</v>
      </c>
      <c r="D40" s="402">
        <v>0</v>
      </c>
      <c r="E40" s="403">
        <v>0</v>
      </c>
      <c r="F40" s="402">
        <v>0</v>
      </c>
    </row>
    <row r="41" spans="1:6" x14ac:dyDescent="0.25">
      <c r="A41" s="400">
        <v>31</v>
      </c>
      <c r="B41" s="322" t="s">
        <v>96</v>
      </c>
      <c r="C41" s="403">
        <v>1</v>
      </c>
      <c r="D41" s="402">
        <v>7</v>
      </c>
      <c r="E41" s="403">
        <v>2</v>
      </c>
      <c r="F41" s="402">
        <v>26</v>
      </c>
    </row>
    <row r="42" spans="1:6" x14ac:dyDescent="0.25">
      <c r="A42" s="400">
        <v>32</v>
      </c>
      <c r="B42" s="322" t="s">
        <v>97</v>
      </c>
      <c r="C42" s="403">
        <v>0</v>
      </c>
      <c r="D42" s="402">
        <v>0</v>
      </c>
      <c r="E42" s="403">
        <v>3</v>
      </c>
      <c r="F42" s="402">
        <v>8</v>
      </c>
    </row>
    <row r="43" spans="1:6" x14ac:dyDescent="0.25">
      <c r="A43" s="400">
        <v>33</v>
      </c>
      <c r="B43" s="322" t="s">
        <v>98</v>
      </c>
      <c r="C43" s="403">
        <v>11</v>
      </c>
      <c r="D43" s="402">
        <v>217</v>
      </c>
      <c r="E43" s="403">
        <v>136</v>
      </c>
      <c r="F43" s="402">
        <v>3148</v>
      </c>
    </row>
    <row r="44" spans="1:6" x14ac:dyDescent="0.25">
      <c r="A44" s="400">
        <v>34</v>
      </c>
      <c r="B44" s="322" t="s">
        <v>99</v>
      </c>
      <c r="C44" s="403">
        <v>0</v>
      </c>
      <c r="D44" s="402">
        <v>0</v>
      </c>
      <c r="E44" s="403">
        <v>10</v>
      </c>
      <c r="F44" s="402">
        <v>94</v>
      </c>
    </row>
    <row r="45" spans="1:6" x14ac:dyDescent="0.25">
      <c r="A45" s="404" t="s">
        <v>351</v>
      </c>
      <c r="B45" s="405" t="s">
        <v>76</v>
      </c>
      <c r="C45" s="406">
        <v>279</v>
      </c>
      <c r="D45" s="406">
        <v>4022</v>
      </c>
      <c r="E45" s="406">
        <v>3945</v>
      </c>
      <c r="F45" s="406">
        <v>48933</v>
      </c>
    </row>
    <row r="46" spans="1:6" x14ac:dyDescent="0.25">
      <c r="A46" s="404" t="s">
        <v>352</v>
      </c>
      <c r="B46" s="405" t="s">
        <v>353</v>
      </c>
      <c r="C46" s="406">
        <v>8152</v>
      </c>
      <c r="D46" s="406">
        <v>28160</v>
      </c>
      <c r="E46" s="406">
        <v>52911</v>
      </c>
      <c r="F46" s="406">
        <v>422918</v>
      </c>
    </row>
    <row r="47" spans="1:6" x14ac:dyDescent="0.25">
      <c r="A47" s="414" t="s">
        <v>105</v>
      </c>
      <c r="B47" s="415"/>
      <c r="C47" s="415"/>
      <c r="D47" s="415"/>
      <c r="E47" s="415"/>
      <c r="F47" s="416"/>
    </row>
    <row r="48" spans="1:6" x14ac:dyDescent="0.25">
      <c r="A48" s="400">
        <v>35</v>
      </c>
      <c r="B48" s="401" t="s">
        <v>106</v>
      </c>
      <c r="C48" s="402">
        <v>147</v>
      </c>
      <c r="D48" s="402">
        <v>502</v>
      </c>
      <c r="E48" s="403">
        <v>1030</v>
      </c>
      <c r="F48" s="402">
        <v>6699</v>
      </c>
    </row>
    <row r="49" spans="1:6" x14ac:dyDescent="0.25">
      <c r="A49" s="404" t="s">
        <v>354</v>
      </c>
      <c r="B49" s="405" t="s">
        <v>76</v>
      </c>
      <c r="C49" s="406">
        <v>147</v>
      </c>
      <c r="D49" s="406">
        <v>502</v>
      </c>
      <c r="E49" s="406">
        <v>1030</v>
      </c>
      <c r="F49" s="406">
        <v>6699</v>
      </c>
    </row>
    <row r="50" spans="1:6" x14ac:dyDescent="0.25">
      <c r="A50" s="414" t="s">
        <v>355</v>
      </c>
      <c r="B50" s="415"/>
      <c r="C50" s="415"/>
      <c r="D50" s="415"/>
      <c r="E50" s="415"/>
      <c r="F50" s="416"/>
    </row>
    <row r="51" spans="1:6" x14ac:dyDescent="0.25">
      <c r="A51" s="400">
        <v>36</v>
      </c>
      <c r="B51" s="401" t="s">
        <v>356</v>
      </c>
      <c r="C51" s="403">
        <v>0</v>
      </c>
      <c r="D51" s="402">
        <v>0</v>
      </c>
      <c r="E51" s="403">
        <v>5</v>
      </c>
      <c r="F51" s="402">
        <v>9</v>
      </c>
    </row>
    <row r="52" spans="1:6" x14ac:dyDescent="0.25">
      <c r="A52" s="400">
        <v>37</v>
      </c>
      <c r="B52" s="401" t="s">
        <v>357</v>
      </c>
      <c r="C52" s="403">
        <v>0</v>
      </c>
      <c r="D52" s="402">
        <v>0</v>
      </c>
      <c r="E52" s="403">
        <v>38</v>
      </c>
      <c r="F52" s="402">
        <v>211</v>
      </c>
    </row>
    <row r="53" spans="1:6" x14ac:dyDescent="0.25">
      <c r="A53" s="404" t="s">
        <v>358</v>
      </c>
      <c r="B53" s="405" t="s">
        <v>76</v>
      </c>
      <c r="C53" s="406">
        <v>0</v>
      </c>
      <c r="D53" s="406">
        <v>0</v>
      </c>
      <c r="E53" s="406">
        <v>43</v>
      </c>
      <c r="F53" s="406">
        <v>220</v>
      </c>
    </row>
    <row r="54" spans="1:6" x14ac:dyDescent="0.25">
      <c r="A54" s="414" t="s">
        <v>359</v>
      </c>
      <c r="B54" s="415"/>
      <c r="C54" s="415"/>
      <c r="D54" s="415"/>
      <c r="E54" s="415"/>
      <c r="F54" s="416"/>
    </row>
    <row r="55" spans="1:6" x14ac:dyDescent="0.25">
      <c r="A55" s="400">
        <v>38</v>
      </c>
      <c r="B55" s="401" t="s">
        <v>113</v>
      </c>
      <c r="C55" s="403">
        <v>0</v>
      </c>
      <c r="D55" s="402">
        <v>0</v>
      </c>
      <c r="E55" s="403">
        <v>0</v>
      </c>
      <c r="F55" s="402">
        <v>0</v>
      </c>
    </row>
    <row r="56" spans="1:6" x14ac:dyDescent="0.25">
      <c r="A56" s="400">
        <v>39</v>
      </c>
      <c r="B56" s="401" t="s">
        <v>114</v>
      </c>
      <c r="C56" s="403">
        <v>0</v>
      </c>
      <c r="D56" s="402">
        <v>0</v>
      </c>
      <c r="E56" s="403">
        <v>0</v>
      </c>
      <c r="F56" s="402">
        <v>0</v>
      </c>
    </row>
    <row r="57" spans="1:6" x14ac:dyDescent="0.25">
      <c r="A57" s="400">
        <v>40</v>
      </c>
      <c r="B57" s="401" t="s">
        <v>116</v>
      </c>
      <c r="C57" s="403">
        <v>0</v>
      </c>
      <c r="D57" s="402">
        <v>0</v>
      </c>
      <c r="E57" s="403">
        <v>0</v>
      </c>
      <c r="F57" s="402">
        <v>0</v>
      </c>
    </row>
    <row r="58" spans="1:6" x14ac:dyDescent="0.25">
      <c r="A58" s="400">
        <v>41</v>
      </c>
      <c r="B58" s="401" t="s">
        <v>115</v>
      </c>
      <c r="C58" s="403">
        <v>0</v>
      </c>
      <c r="D58" s="402">
        <v>0</v>
      </c>
      <c r="E58" s="403">
        <v>0</v>
      </c>
      <c r="F58" s="402">
        <v>0</v>
      </c>
    </row>
    <row r="59" spans="1:6" x14ac:dyDescent="0.25">
      <c r="A59" s="400">
        <v>42</v>
      </c>
      <c r="B59" s="401" t="s">
        <v>118</v>
      </c>
      <c r="C59" s="403">
        <v>0</v>
      </c>
      <c r="D59" s="402">
        <v>0</v>
      </c>
      <c r="E59" s="403">
        <v>0</v>
      </c>
      <c r="F59" s="402">
        <v>0</v>
      </c>
    </row>
    <row r="60" spans="1:6" x14ac:dyDescent="0.25">
      <c r="A60" s="400">
        <v>43</v>
      </c>
      <c r="B60" s="401" t="s">
        <v>117</v>
      </c>
      <c r="C60" s="403">
        <v>0</v>
      </c>
      <c r="D60" s="402">
        <v>0</v>
      </c>
      <c r="E60" s="403">
        <v>0</v>
      </c>
      <c r="F60" s="402">
        <v>0</v>
      </c>
    </row>
    <row r="61" spans="1:6" x14ac:dyDescent="0.25">
      <c r="A61" s="400">
        <v>44</v>
      </c>
      <c r="B61" s="401" t="s">
        <v>119</v>
      </c>
      <c r="C61" s="403">
        <v>0</v>
      </c>
      <c r="D61" s="402">
        <v>0</v>
      </c>
      <c r="E61" s="403">
        <v>0</v>
      </c>
      <c r="F61" s="402">
        <v>0</v>
      </c>
    </row>
    <row r="62" spans="1:6" x14ac:dyDescent="0.25">
      <c r="A62" s="400">
        <v>45</v>
      </c>
      <c r="B62" s="401" t="s">
        <v>120</v>
      </c>
      <c r="C62" s="403">
        <v>0</v>
      </c>
      <c r="D62" s="402">
        <v>0</v>
      </c>
      <c r="E62" s="403">
        <v>0</v>
      </c>
      <c r="F62" s="402">
        <v>0</v>
      </c>
    </row>
    <row r="63" spans="1:6" x14ac:dyDescent="0.25">
      <c r="A63" s="400">
        <v>46</v>
      </c>
      <c r="B63" s="401" t="s">
        <v>121</v>
      </c>
      <c r="C63" s="403">
        <v>0</v>
      </c>
      <c r="D63" s="402">
        <v>0</v>
      </c>
      <c r="E63" s="403">
        <v>0</v>
      </c>
      <c r="F63" s="402">
        <v>0</v>
      </c>
    </row>
    <row r="64" spans="1:6" x14ac:dyDescent="0.25">
      <c r="A64" s="404" t="s">
        <v>360</v>
      </c>
      <c r="B64" s="405" t="s">
        <v>76</v>
      </c>
      <c r="C64" s="406">
        <v>0</v>
      </c>
      <c r="D64" s="406">
        <v>0</v>
      </c>
      <c r="E64" s="406">
        <v>0</v>
      </c>
      <c r="F64" s="406">
        <v>0</v>
      </c>
    </row>
    <row r="65" spans="1:6" x14ac:dyDescent="0.25">
      <c r="A65" s="417" t="s">
        <v>50</v>
      </c>
      <c r="B65" s="418"/>
      <c r="C65" s="406">
        <v>8299</v>
      </c>
      <c r="D65" s="406">
        <v>28662</v>
      </c>
      <c r="E65" s="406">
        <v>53984</v>
      </c>
      <c r="F65" s="406">
        <v>429837</v>
      </c>
    </row>
  </sheetData>
  <mergeCells count="14">
    <mergeCell ref="A65:B65"/>
    <mergeCell ref="A8:F8"/>
    <mergeCell ref="A22:F22"/>
    <mergeCell ref="A47:F47"/>
    <mergeCell ref="A50:F50"/>
    <mergeCell ref="A54:F54"/>
    <mergeCell ref="A6:A7"/>
    <mergeCell ref="B6:B7"/>
    <mergeCell ref="A1:F1"/>
    <mergeCell ref="A2:F2"/>
    <mergeCell ref="A3:F3"/>
    <mergeCell ref="A4:F4"/>
    <mergeCell ref="C6:D6"/>
    <mergeCell ref="E6:F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8E566-1BC2-4BAB-A436-362887F2D83A}">
  <dimension ref="A1:F65"/>
  <sheetViews>
    <sheetView topLeftCell="A40" workbookViewId="0">
      <selection activeCell="S12" sqref="S12"/>
    </sheetView>
  </sheetViews>
  <sheetFormatPr defaultRowHeight="15" x14ac:dyDescent="0.25"/>
  <cols>
    <col min="2" max="2" width="37.28515625" bestFit="1" customWidth="1"/>
    <col min="3" max="3" width="18.140625" customWidth="1"/>
    <col min="4" max="4" width="19.5703125" customWidth="1"/>
    <col min="5" max="5" width="14.7109375" customWidth="1"/>
    <col min="6" max="6" width="15.85546875" customWidth="1"/>
    <col min="7" max="10" width="14.7109375" customWidth="1"/>
  </cols>
  <sheetData>
    <row r="1" spans="1:6" x14ac:dyDescent="0.25">
      <c r="A1" s="385" t="s">
        <v>346</v>
      </c>
      <c r="B1" s="385"/>
      <c r="C1" s="385"/>
      <c r="D1" s="385"/>
      <c r="E1" s="385"/>
      <c r="F1" s="385"/>
    </row>
    <row r="2" spans="1:6" x14ac:dyDescent="0.25">
      <c r="A2" s="385" t="s">
        <v>347</v>
      </c>
      <c r="B2" s="385"/>
      <c r="C2" s="385"/>
      <c r="D2" s="385"/>
      <c r="E2" s="385"/>
      <c r="F2" s="385"/>
    </row>
    <row r="3" spans="1:6" x14ac:dyDescent="0.25">
      <c r="A3" s="386" t="s">
        <v>361</v>
      </c>
      <c r="B3" s="386"/>
      <c r="C3" s="386"/>
      <c r="D3" s="386"/>
      <c r="E3" s="386"/>
      <c r="F3" s="386"/>
    </row>
    <row r="4" spans="1:6" x14ac:dyDescent="0.25">
      <c r="A4" s="385" t="s">
        <v>531</v>
      </c>
      <c r="B4" s="385"/>
      <c r="C4" s="385"/>
      <c r="D4" s="385"/>
      <c r="E4" s="385"/>
      <c r="F4" s="385"/>
    </row>
    <row r="5" spans="1:6" x14ac:dyDescent="0.25">
      <c r="A5" s="387"/>
      <c r="B5" s="388"/>
      <c r="C5" s="390"/>
      <c r="D5" s="391" t="s">
        <v>53</v>
      </c>
      <c r="E5" s="390"/>
      <c r="F5" s="393" t="s">
        <v>533</v>
      </c>
    </row>
    <row r="6" spans="1:6" ht="48" customHeight="1" x14ac:dyDescent="0.25">
      <c r="A6" s="412" t="s">
        <v>55</v>
      </c>
      <c r="B6" s="410" t="s">
        <v>56</v>
      </c>
      <c r="C6" s="408" t="s">
        <v>129</v>
      </c>
      <c r="D6" s="409"/>
      <c r="E6" s="408" t="s">
        <v>130</v>
      </c>
      <c r="F6" s="409"/>
    </row>
    <row r="7" spans="1:6" x14ac:dyDescent="0.25">
      <c r="A7" s="413"/>
      <c r="B7" s="411"/>
      <c r="C7" s="398" t="s">
        <v>61</v>
      </c>
      <c r="D7" s="397" t="s">
        <v>62</v>
      </c>
      <c r="E7" s="398" t="s">
        <v>61</v>
      </c>
      <c r="F7" s="397" t="s">
        <v>62</v>
      </c>
    </row>
    <row r="8" spans="1:6" x14ac:dyDescent="0.25">
      <c r="A8" s="414" t="s">
        <v>63</v>
      </c>
      <c r="B8" s="415"/>
      <c r="C8" s="415"/>
      <c r="D8" s="415"/>
      <c r="E8" s="415"/>
      <c r="F8" s="416"/>
    </row>
    <row r="9" spans="1:6" x14ac:dyDescent="0.25">
      <c r="A9" s="400">
        <v>1</v>
      </c>
      <c r="B9" s="401" t="s">
        <v>65</v>
      </c>
      <c r="C9" s="402">
        <v>3994</v>
      </c>
      <c r="D9" s="402">
        <v>52812</v>
      </c>
      <c r="E9" s="403">
        <v>62454</v>
      </c>
      <c r="F9" s="402">
        <v>1135781</v>
      </c>
    </row>
    <row r="10" spans="1:6" x14ac:dyDescent="0.25">
      <c r="A10" s="400">
        <v>2</v>
      </c>
      <c r="B10" s="401" t="s">
        <v>66</v>
      </c>
      <c r="C10" s="403">
        <v>786</v>
      </c>
      <c r="D10" s="402">
        <v>12703</v>
      </c>
      <c r="E10" s="403">
        <v>11329</v>
      </c>
      <c r="F10" s="402">
        <v>248858</v>
      </c>
    </row>
    <row r="11" spans="1:6" x14ac:dyDescent="0.25">
      <c r="A11" s="400">
        <v>3</v>
      </c>
      <c r="B11" s="401" t="s">
        <v>67</v>
      </c>
      <c r="C11" s="403">
        <v>309</v>
      </c>
      <c r="D11" s="402">
        <v>4981</v>
      </c>
      <c r="E11" s="403">
        <v>3787</v>
      </c>
      <c r="F11" s="402">
        <v>88005</v>
      </c>
    </row>
    <row r="12" spans="1:6" x14ac:dyDescent="0.25">
      <c r="A12" s="400">
        <v>4</v>
      </c>
      <c r="B12" s="401" t="s">
        <v>68</v>
      </c>
      <c r="C12" s="403">
        <v>1225</v>
      </c>
      <c r="D12" s="402">
        <v>17037</v>
      </c>
      <c r="E12" s="403">
        <v>15241</v>
      </c>
      <c r="F12" s="402">
        <v>296870</v>
      </c>
    </row>
    <row r="13" spans="1:6" x14ac:dyDescent="0.25">
      <c r="A13" s="400">
        <v>5</v>
      </c>
      <c r="B13" s="401" t="s">
        <v>69</v>
      </c>
      <c r="C13" s="403">
        <v>883</v>
      </c>
      <c r="D13" s="402">
        <v>4451</v>
      </c>
      <c r="E13" s="403">
        <v>8495</v>
      </c>
      <c r="F13" s="402">
        <v>88538</v>
      </c>
    </row>
    <row r="14" spans="1:6" x14ac:dyDescent="0.25">
      <c r="A14" s="400">
        <v>6</v>
      </c>
      <c r="B14" s="401" t="s">
        <v>70</v>
      </c>
      <c r="C14" s="403">
        <v>480</v>
      </c>
      <c r="D14" s="402">
        <v>10228</v>
      </c>
      <c r="E14" s="403">
        <v>7531</v>
      </c>
      <c r="F14" s="402">
        <v>165977</v>
      </c>
    </row>
    <row r="15" spans="1:6" x14ac:dyDescent="0.25">
      <c r="A15" s="400">
        <v>7</v>
      </c>
      <c r="B15" s="401" t="s">
        <v>71</v>
      </c>
      <c r="C15" s="403">
        <v>132</v>
      </c>
      <c r="D15" s="402">
        <v>1785</v>
      </c>
      <c r="E15" s="403">
        <v>2521</v>
      </c>
      <c r="F15" s="402">
        <v>50314</v>
      </c>
    </row>
    <row r="16" spans="1:6" x14ac:dyDescent="0.25">
      <c r="A16" s="400">
        <v>8</v>
      </c>
      <c r="B16" s="401" t="s">
        <v>73</v>
      </c>
      <c r="C16" s="403">
        <v>3215</v>
      </c>
      <c r="D16" s="402">
        <v>54751</v>
      </c>
      <c r="E16" s="403">
        <v>52176</v>
      </c>
      <c r="F16" s="402">
        <v>861263</v>
      </c>
    </row>
    <row r="17" spans="1:6" x14ac:dyDescent="0.25">
      <c r="A17" s="400">
        <v>9</v>
      </c>
      <c r="B17" s="401" t="s">
        <v>72</v>
      </c>
      <c r="C17" s="403">
        <v>766</v>
      </c>
      <c r="D17" s="402">
        <v>8483</v>
      </c>
      <c r="E17" s="403">
        <v>2111</v>
      </c>
      <c r="F17" s="402">
        <v>29368</v>
      </c>
    </row>
    <row r="18" spans="1:6" x14ac:dyDescent="0.25">
      <c r="A18" s="400">
        <v>10</v>
      </c>
      <c r="B18" s="401" t="s">
        <v>75</v>
      </c>
      <c r="C18" s="403">
        <v>954</v>
      </c>
      <c r="D18" s="402">
        <v>14502</v>
      </c>
      <c r="E18" s="403">
        <v>13886</v>
      </c>
      <c r="F18" s="402">
        <v>263194</v>
      </c>
    </row>
    <row r="19" spans="1:6" x14ac:dyDescent="0.25">
      <c r="A19" s="400">
        <v>11</v>
      </c>
      <c r="B19" s="401" t="s">
        <v>74</v>
      </c>
      <c r="C19" s="403">
        <v>1223</v>
      </c>
      <c r="D19" s="402">
        <v>18939</v>
      </c>
      <c r="E19" s="403">
        <v>17138</v>
      </c>
      <c r="F19" s="402">
        <v>286279</v>
      </c>
    </row>
    <row r="20" spans="1:6" x14ac:dyDescent="0.25">
      <c r="A20" s="400">
        <v>12</v>
      </c>
      <c r="B20" s="401" t="s">
        <v>64</v>
      </c>
      <c r="C20" s="403">
        <v>21473</v>
      </c>
      <c r="D20" s="402">
        <v>233474</v>
      </c>
      <c r="E20" s="403">
        <v>290362</v>
      </c>
      <c r="F20" s="402">
        <v>4090483</v>
      </c>
    </row>
    <row r="21" spans="1:6" x14ac:dyDescent="0.25">
      <c r="A21" s="404" t="s">
        <v>349</v>
      </c>
      <c r="B21" s="405" t="s">
        <v>76</v>
      </c>
      <c r="C21" s="404">
        <v>35440</v>
      </c>
      <c r="D21" s="406">
        <v>434146</v>
      </c>
      <c r="E21" s="404">
        <v>487031</v>
      </c>
      <c r="F21" s="406">
        <v>7604930</v>
      </c>
    </row>
    <row r="22" spans="1:6" x14ac:dyDescent="0.25">
      <c r="A22" s="414" t="s">
        <v>350</v>
      </c>
      <c r="B22" s="415"/>
      <c r="C22" s="415"/>
      <c r="D22" s="415"/>
      <c r="E22" s="415"/>
      <c r="F22" s="416"/>
    </row>
    <row r="23" spans="1:6" x14ac:dyDescent="0.25">
      <c r="A23" s="400">
        <v>13</v>
      </c>
      <c r="B23" s="401" t="s">
        <v>78</v>
      </c>
      <c r="C23" s="403">
        <v>481</v>
      </c>
      <c r="D23" s="402">
        <v>10546</v>
      </c>
      <c r="E23" s="403">
        <v>17133</v>
      </c>
      <c r="F23" s="402">
        <v>415141</v>
      </c>
    </row>
    <row r="24" spans="1:6" x14ac:dyDescent="0.25">
      <c r="A24" s="400">
        <v>14</v>
      </c>
      <c r="B24" s="401" t="s">
        <v>79</v>
      </c>
      <c r="C24" s="403">
        <v>136</v>
      </c>
      <c r="D24" s="402">
        <v>3210</v>
      </c>
      <c r="E24" s="403">
        <v>9104</v>
      </c>
      <c r="F24" s="402">
        <v>105434</v>
      </c>
    </row>
    <row r="25" spans="1:6" x14ac:dyDescent="0.25">
      <c r="A25" s="400">
        <v>15</v>
      </c>
      <c r="B25" s="401" t="s">
        <v>80</v>
      </c>
      <c r="C25" s="403">
        <v>0</v>
      </c>
      <c r="D25" s="402">
        <v>0</v>
      </c>
      <c r="E25" s="403">
        <v>3</v>
      </c>
      <c r="F25" s="402">
        <v>16</v>
      </c>
    </row>
    <row r="26" spans="1:6" x14ac:dyDescent="0.25">
      <c r="A26" s="400">
        <v>16</v>
      </c>
      <c r="B26" s="401" t="s">
        <v>81</v>
      </c>
      <c r="C26" s="403">
        <v>7</v>
      </c>
      <c r="D26" s="402">
        <v>913</v>
      </c>
      <c r="E26" s="403">
        <v>158</v>
      </c>
      <c r="F26" s="402">
        <v>5175</v>
      </c>
    </row>
    <row r="27" spans="1:6" x14ac:dyDescent="0.25">
      <c r="A27" s="400">
        <v>17</v>
      </c>
      <c r="B27" s="401" t="s">
        <v>82</v>
      </c>
      <c r="C27" s="403">
        <v>150</v>
      </c>
      <c r="D27" s="402">
        <v>3585</v>
      </c>
      <c r="E27" s="403">
        <v>28599</v>
      </c>
      <c r="F27" s="402">
        <v>85554</v>
      </c>
    </row>
    <row r="28" spans="1:6" x14ac:dyDescent="0.25">
      <c r="A28" s="400">
        <v>18</v>
      </c>
      <c r="B28" s="401" t="s">
        <v>83</v>
      </c>
      <c r="C28" s="403">
        <v>2</v>
      </c>
      <c r="D28" s="402">
        <v>25</v>
      </c>
      <c r="E28" s="403">
        <v>10</v>
      </c>
      <c r="F28" s="402">
        <v>155</v>
      </c>
    </row>
    <row r="29" spans="1:6" x14ac:dyDescent="0.25">
      <c r="A29" s="400">
        <v>19</v>
      </c>
      <c r="B29" s="401" t="s">
        <v>84</v>
      </c>
      <c r="C29" s="403">
        <v>10</v>
      </c>
      <c r="D29" s="402">
        <v>106</v>
      </c>
      <c r="E29" s="403">
        <v>293</v>
      </c>
      <c r="F29" s="402">
        <v>6994</v>
      </c>
    </row>
    <row r="30" spans="1:6" x14ac:dyDescent="0.25">
      <c r="A30" s="400">
        <v>20</v>
      </c>
      <c r="B30" s="401" t="s">
        <v>85</v>
      </c>
      <c r="C30" s="403">
        <v>5872</v>
      </c>
      <c r="D30" s="402">
        <v>139131</v>
      </c>
      <c r="E30" s="403">
        <v>137305</v>
      </c>
      <c r="F30" s="402">
        <v>2296584</v>
      </c>
    </row>
    <row r="31" spans="1:6" x14ac:dyDescent="0.25">
      <c r="A31" s="400">
        <v>21</v>
      </c>
      <c r="B31" s="401" t="s">
        <v>86</v>
      </c>
      <c r="C31" s="403">
        <v>1483</v>
      </c>
      <c r="D31" s="402">
        <v>65313</v>
      </c>
      <c r="E31" s="403">
        <v>37990</v>
      </c>
      <c r="F31" s="402">
        <v>902732</v>
      </c>
    </row>
    <row r="32" spans="1:6" x14ac:dyDescent="0.25">
      <c r="A32" s="400">
        <v>22</v>
      </c>
      <c r="B32" s="401" t="s">
        <v>87</v>
      </c>
      <c r="C32" s="403">
        <v>392</v>
      </c>
      <c r="D32" s="402">
        <v>10990</v>
      </c>
      <c r="E32" s="403">
        <v>7702</v>
      </c>
      <c r="F32" s="402">
        <v>168920</v>
      </c>
    </row>
    <row r="33" spans="1:6" x14ac:dyDescent="0.25">
      <c r="A33" s="400">
        <v>23</v>
      </c>
      <c r="B33" s="401" t="s">
        <v>88</v>
      </c>
      <c r="C33" s="403">
        <v>2327</v>
      </c>
      <c r="D33" s="402">
        <v>39783</v>
      </c>
      <c r="E33" s="403">
        <v>12512</v>
      </c>
      <c r="F33" s="402">
        <v>150156</v>
      </c>
    </row>
    <row r="34" spans="1:6" x14ac:dyDescent="0.25">
      <c r="A34" s="400">
        <v>24</v>
      </c>
      <c r="B34" s="401" t="s">
        <v>89</v>
      </c>
      <c r="C34" s="403">
        <v>569</v>
      </c>
      <c r="D34" s="402">
        <v>3798</v>
      </c>
      <c r="E34" s="403">
        <v>6864</v>
      </c>
      <c r="F34" s="402">
        <v>68409</v>
      </c>
    </row>
    <row r="35" spans="1:6" x14ac:dyDescent="0.25">
      <c r="A35" s="400">
        <v>25</v>
      </c>
      <c r="B35" s="322" t="s">
        <v>90</v>
      </c>
      <c r="C35" s="403">
        <v>9</v>
      </c>
      <c r="D35" s="402">
        <v>117</v>
      </c>
      <c r="E35" s="403">
        <v>91</v>
      </c>
      <c r="F35" s="402">
        <v>1722</v>
      </c>
    </row>
    <row r="36" spans="1:6" x14ac:dyDescent="0.25">
      <c r="A36" s="400">
        <v>26</v>
      </c>
      <c r="B36" s="322" t="s">
        <v>91</v>
      </c>
      <c r="C36" s="403">
        <v>16</v>
      </c>
      <c r="D36" s="402">
        <v>380</v>
      </c>
      <c r="E36" s="403">
        <v>81</v>
      </c>
      <c r="F36" s="402">
        <v>2365</v>
      </c>
    </row>
    <row r="37" spans="1:6" x14ac:dyDescent="0.25">
      <c r="A37" s="400">
        <v>27</v>
      </c>
      <c r="B37" s="322" t="s">
        <v>92</v>
      </c>
      <c r="C37" s="403">
        <v>4</v>
      </c>
      <c r="D37" s="402">
        <v>345</v>
      </c>
      <c r="E37" s="403">
        <v>92</v>
      </c>
      <c r="F37" s="402">
        <v>4256</v>
      </c>
    </row>
    <row r="38" spans="1:6" x14ac:dyDescent="0.25">
      <c r="A38" s="400">
        <v>28</v>
      </c>
      <c r="B38" s="322" t="s">
        <v>93</v>
      </c>
      <c r="C38" s="403">
        <v>15</v>
      </c>
      <c r="D38" s="402">
        <v>359</v>
      </c>
      <c r="E38" s="403">
        <v>329</v>
      </c>
      <c r="F38" s="402">
        <v>5680</v>
      </c>
    </row>
    <row r="39" spans="1:6" x14ac:dyDescent="0.25">
      <c r="A39" s="400">
        <v>29</v>
      </c>
      <c r="B39" s="322" t="s">
        <v>94</v>
      </c>
      <c r="C39" s="403">
        <v>0</v>
      </c>
      <c r="D39" s="402">
        <v>0</v>
      </c>
      <c r="E39" s="403">
        <v>3</v>
      </c>
      <c r="F39" s="402">
        <v>35</v>
      </c>
    </row>
    <row r="40" spans="1:6" x14ac:dyDescent="0.25">
      <c r="A40" s="400">
        <v>30</v>
      </c>
      <c r="B40" s="322" t="s">
        <v>95</v>
      </c>
      <c r="C40" s="403">
        <v>45</v>
      </c>
      <c r="D40" s="402">
        <v>1484</v>
      </c>
      <c r="E40" s="403">
        <v>556</v>
      </c>
      <c r="F40" s="402">
        <v>21694</v>
      </c>
    </row>
    <row r="41" spans="1:6" x14ac:dyDescent="0.25">
      <c r="A41" s="400">
        <v>31</v>
      </c>
      <c r="B41" s="322" t="s">
        <v>96</v>
      </c>
      <c r="C41" s="403">
        <v>1</v>
      </c>
      <c r="D41" s="402">
        <v>22</v>
      </c>
      <c r="E41" s="403">
        <v>18</v>
      </c>
      <c r="F41" s="402">
        <v>712</v>
      </c>
    </row>
    <row r="42" spans="1:6" x14ac:dyDescent="0.25">
      <c r="A42" s="400">
        <v>32</v>
      </c>
      <c r="B42" s="322" t="s">
        <v>97</v>
      </c>
      <c r="C42" s="403">
        <v>4</v>
      </c>
      <c r="D42" s="402">
        <v>61</v>
      </c>
      <c r="E42" s="403">
        <v>122</v>
      </c>
      <c r="F42" s="402">
        <v>1363</v>
      </c>
    </row>
    <row r="43" spans="1:6" x14ac:dyDescent="0.25">
      <c r="A43" s="400">
        <v>33</v>
      </c>
      <c r="B43" s="322" t="s">
        <v>98</v>
      </c>
      <c r="C43" s="403">
        <v>497</v>
      </c>
      <c r="D43" s="402">
        <v>11991</v>
      </c>
      <c r="E43" s="403">
        <v>3017</v>
      </c>
      <c r="F43" s="402">
        <v>81620</v>
      </c>
    </row>
    <row r="44" spans="1:6" x14ac:dyDescent="0.25">
      <c r="A44" s="400">
        <v>34</v>
      </c>
      <c r="B44" s="322" t="s">
        <v>99</v>
      </c>
      <c r="C44" s="403">
        <v>4</v>
      </c>
      <c r="D44" s="402">
        <v>95</v>
      </c>
      <c r="E44" s="403">
        <v>196</v>
      </c>
      <c r="F44" s="402">
        <v>3047</v>
      </c>
    </row>
    <row r="45" spans="1:6" x14ac:dyDescent="0.25">
      <c r="A45" s="404" t="s">
        <v>351</v>
      </c>
      <c r="B45" s="405" t="s">
        <v>76</v>
      </c>
      <c r="C45" s="406">
        <v>12024</v>
      </c>
      <c r="D45" s="406">
        <v>292254</v>
      </c>
      <c r="E45" s="406">
        <v>262178</v>
      </c>
      <c r="F45" s="406">
        <v>4327764</v>
      </c>
    </row>
    <row r="46" spans="1:6" x14ac:dyDescent="0.25">
      <c r="A46" s="404" t="s">
        <v>352</v>
      </c>
      <c r="B46" s="405" t="s">
        <v>353</v>
      </c>
      <c r="C46" s="404">
        <v>47464</v>
      </c>
      <c r="D46" s="404">
        <v>726400</v>
      </c>
      <c r="E46" s="404">
        <v>749209</v>
      </c>
      <c r="F46" s="404">
        <v>11932694</v>
      </c>
    </row>
    <row r="47" spans="1:6" x14ac:dyDescent="0.25">
      <c r="A47" s="414" t="s">
        <v>105</v>
      </c>
      <c r="B47" s="415"/>
      <c r="C47" s="415"/>
      <c r="D47" s="415"/>
      <c r="E47" s="415"/>
      <c r="F47" s="416"/>
    </row>
    <row r="48" spans="1:6" x14ac:dyDescent="0.25">
      <c r="A48" s="400">
        <v>35</v>
      </c>
      <c r="B48" s="401" t="s">
        <v>106</v>
      </c>
      <c r="C48" s="403">
        <v>10373</v>
      </c>
      <c r="D48" s="402">
        <v>35463</v>
      </c>
      <c r="E48" s="403">
        <v>46852</v>
      </c>
      <c r="F48" s="402">
        <v>531654</v>
      </c>
    </row>
    <row r="49" spans="1:6" x14ac:dyDescent="0.25">
      <c r="A49" s="404" t="s">
        <v>354</v>
      </c>
      <c r="B49" s="405" t="s">
        <v>76</v>
      </c>
      <c r="C49" s="404">
        <v>10373</v>
      </c>
      <c r="D49" s="406">
        <v>35463</v>
      </c>
      <c r="E49" s="404">
        <v>46852</v>
      </c>
      <c r="F49" s="406">
        <v>531654</v>
      </c>
    </row>
    <row r="50" spans="1:6" x14ac:dyDescent="0.25">
      <c r="A50" s="414" t="s">
        <v>355</v>
      </c>
      <c r="B50" s="415"/>
      <c r="C50" s="415"/>
      <c r="D50" s="415"/>
      <c r="E50" s="415"/>
      <c r="F50" s="416"/>
    </row>
    <row r="51" spans="1:6" x14ac:dyDescent="0.25">
      <c r="A51" s="400">
        <v>36</v>
      </c>
      <c r="B51" s="401" t="s">
        <v>356</v>
      </c>
      <c r="C51" s="403">
        <v>25</v>
      </c>
      <c r="D51" s="402">
        <v>132</v>
      </c>
      <c r="E51" s="403">
        <v>2770</v>
      </c>
      <c r="F51" s="402">
        <v>36567</v>
      </c>
    </row>
    <row r="52" spans="1:6" x14ac:dyDescent="0.25">
      <c r="A52" s="400">
        <v>37</v>
      </c>
      <c r="B52" s="401" t="s">
        <v>357</v>
      </c>
      <c r="C52" s="403">
        <v>8</v>
      </c>
      <c r="D52" s="402">
        <v>86</v>
      </c>
      <c r="E52" s="403">
        <v>1849</v>
      </c>
      <c r="F52" s="402">
        <v>7106</v>
      </c>
    </row>
    <row r="53" spans="1:6" x14ac:dyDescent="0.25">
      <c r="A53" s="404" t="s">
        <v>358</v>
      </c>
      <c r="B53" s="405" t="s">
        <v>76</v>
      </c>
      <c r="C53" s="404">
        <v>33</v>
      </c>
      <c r="D53" s="406">
        <v>218</v>
      </c>
      <c r="E53" s="404">
        <v>4619</v>
      </c>
      <c r="F53" s="406">
        <v>43673</v>
      </c>
    </row>
    <row r="54" spans="1:6" x14ac:dyDescent="0.25">
      <c r="A54" s="414" t="s">
        <v>359</v>
      </c>
      <c r="B54" s="415"/>
      <c r="C54" s="415"/>
      <c r="D54" s="415"/>
      <c r="E54" s="415"/>
      <c r="F54" s="416"/>
    </row>
    <row r="55" spans="1:6" x14ac:dyDescent="0.25">
      <c r="A55" s="400">
        <v>38</v>
      </c>
      <c r="B55" s="401" t="s">
        <v>113</v>
      </c>
      <c r="C55" s="403">
        <v>549</v>
      </c>
      <c r="D55" s="402">
        <v>10105</v>
      </c>
      <c r="E55" s="403">
        <v>16293</v>
      </c>
      <c r="F55" s="402">
        <v>172403</v>
      </c>
    </row>
    <row r="56" spans="1:6" x14ac:dyDescent="0.25">
      <c r="A56" s="400">
        <v>39</v>
      </c>
      <c r="B56" s="401" t="s">
        <v>114</v>
      </c>
      <c r="C56" s="403">
        <v>144</v>
      </c>
      <c r="D56" s="402">
        <v>862</v>
      </c>
      <c r="E56" s="403">
        <v>1210</v>
      </c>
      <c r="F56" s="402">
        <v>10563</v>
      </c>
    </row>
    <row r="57" spans="1:6" x14ac:dyDescent="0.25">
      <c r="A57" s="400">
        <v>40</v>
      </c>
      <c r="B57" s="401" t="s">
        <v>116</v>
      </c>
      <c r="C57" s="403">
        <v>778</v>
      </c>
      <c r="D57" s="402">
        <v>5629</v>
      </c>
      <c r="E57" s="403">
        <v>9817</v>
      </c>
      <c r="F57" s="402">
        <v>90984</v>
      </c>
    </row>
    <row r="58" spans="1:6" x14ac:dyDescent="0.25">
      <c r="A58" s="400">
        <v>41</v>
      </c>
      <c r="B58" s="401" t="s">
        <v>115</v>
      </c>
      <c r="C58" s="403">
        <v>4718</v>
      </c>
      <c r="D58" s="402">
        <v>10581</v>
      </c>
      <c r="E58" s="403">
        <v>37602</v>
      </c>
      <c r="F58" s="402">
        <v>80052</v>
      </c>
    </row>
    <row r="59" spans="1:6" x14ac:dyDescent="0.25">
      <c r="A59" s="400">
        <v>42</v>
      </c>
      <c r="B59" s="401" t="s">
        <v>118</v>
      </c>
      <c r="C59" s="403">
        <v>101</v>
      </c>
      <c r="D59" s="402">
        <v>56</v>
      </c>
      <c r="E59" s="403">
        <v>27</v>
      </c>
      <c r="F59" s="402">
        <v>384</v>
      </c>
    </row>
    <row r="60" spans="1:6" x14ac:dyDescent="0.25">
      <c r="A60" s="400">
        <v>43</v>
      </c>
      <c r="B60" s="401" t="s">
        <v>117</v>
      </c>
      <c r="C60" s="403">
        <v>47</v>
      </c>
      <c r="D60" s="402">
        <v>555</v>
      </c>
      <c r="E60" s="403">
        <v>186</v>
      </c>
      <c r="F60" s="402">
        <v>2241</v>
      </c>
    </row>
    <row r="61" spans="1:6" x14ac:dyDescent="0.25">
      <c r="A61" s="400">
        <v>44</v>
      </c>
      <c r="B61" s="401" t="s">
        <v>119</v>
      </c>
      <c r="C61" s="403">
        <v>0</v>
      </c>
      <c r="D61" s="402">
        <v>0</v>
      </c>
      <c r="E61" s="403">
        <v>0</v>
      </c>
      <c r="F61" s="402">
        <v>0</v>
      </c>
    </row>
    <row r="62" spans="1:6" x14ac:dyDescent="0.25">
      <c r="A62" s="400">
        <v>45</v>
      </c>
      <c r="B62" s="401" t="s">
        <v>120</v>
      </c>
      <c r="C62" s="403">
        <v>1</v>
      </c>
      <c r="D62" s="402">
        <v>2</v>
      </c>
      <c r="E62" s="403">
        <v>7</v>
      </c>
      <c r="F62" s="402">
        <v>70</v>
      </c>
    </row>
    <row r="63" spans="1:6" x14ac:dyDescent="0.25">
      <c r="A63" s="400">
        <v>46</v>
      </c>
      <c r="B63" s="401" t="s">
        <v>121</v>
      </c>
      <c r="C63" s="403">
        <v>0</v>
      </c>
      <c r="D63" s="402">
        <v>0</v>
      </c>
      <c r="E63" s="403">
        <v>2</v>
      </c>
      <c r="F63" s="402">
        <v>51</v>
      </c>
    </row>
    <row r="64" spans="1:6" x14ac:dyDescent="0.25">
      <c r="A64" s="404" t="s">
        <v>360</v>
      </c>
      <c r="B64" s="405" t="s">
        <v>76</v>
      </c>
      <c r="C64" s="406">
        <v>6338</v>
      </c>
      <c r="D64" s="406">
        <v>27790</v>
      </c>
      <c r="E64" s="406">
        <v>65144</v>
      </c>
      <c r="F64" s="406">
        <v>356748</v>
      </c>
    </row>
    <row r="65" spans="1:6" x14ac:dyDescent="0.25">
      <c r="A65" s="417" t="s">
        <v>50</v>
      </c>
      <c r="B65" s="418"/>
      <c r="C65" s="404">
        <v>64208</v>
      </c>
      <c r="D65" s="406">
        <v>789871</v>
      </c>
      <c r="E65" s="404">
        <v>865824</v>
      </c>
      <c r="F65" s="406">
        <v>12864769</v>
      </c>
    </row>
  </sheetData>
  <mergeCells count="14">
    <mergeCell ref="A65:B65"/>
    <mergeCell ref="A1:F1"/>
    <mergeCell ref="A2:F2"/>
    <mergeCell ref="A3:F3"/>
    <mergeCell ref="A4:F4"/>
    <mergeCell ref="A6:A7"/>
    <mergeCell ref="B6:B7"/>
    <mergeCell ref="C6:D6"/>
    <mergeCell ref="E6:F6"/>
    <mergeCell ref="A8:F8"/>
    <mergeCell ref="A22:F22"/>
    <mergeCell ref="A47:F47"/>
    <mergeCell ref="A50:F50"/>
    <mergeCell ref="A54:F5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E38B6-8D24-433D-9424-F296C03CB9D5}">
  <dimension ref="A1:H65"/>
  <sheetViews>
    <sheetView topLeftCell="A43" workbookViewId="0">
      <selection sqref="A1:T65"/>
    </sheetView>
  </sheetViews>
  <sheetFormatPr defaultRowHeight="15" x14ac:dyDescent="0.25"/>
  <cols>
    <col min="2" max="2" width="37.28515625" bestFit="1" customWidth="1"/>
    <col min="3" max="3" width="11.140625" customWidth="1"/>
    <col min="4" max="4" width="10.140625" bestFit="1" customWidth="1"/>
  </cols>
  <sheetData>
    <row r="1" spans="1:8" x14ac:dyDescent="0.25">
      <c r="A1" s="385" t="s">
        <v>346</v>
      </c>
      <c r="B1" s="385"/>
      <c r="C1" s="385"/>
      <c r="D1" s="385"/>
      <c r="E1" s="385"/>
      <c r="F1" s="385"/>
      <c r="G1" s="385"/>
      <c r="H1" s="385"/>
    </row>
    <row r="2" spans="1:8" x14ac:dyDescent="0.25">
      <c r="A2" s="385" t="s">
        <v>347</v>
      </c>
      <c r="B2" s="385"/>
      <c r="C2" s="385"/>
      <c r="D2" s="385"/>
      <c r="E2" s="385"/>
      <c r="F2" s="385"/>
      <c r="G2" s="385"/>
      <c r="H2" s="385"/>
    </row>
    <row r="3" spans="1:8" x14ac:dyDescent="0.25">
      <c r="A3" s="386" t="s">
        <v>362</v>
      </c>
      <c r="B3" s="386"/>
      <c r="C3" s="386"/>
      <c r="D3" s="386"/>
      <c r="E3" s="386"/>
      <c r="F3" s="386"/>
      <c r="G3" s="386"/>
      <c r="H3" s="386"/>
    </row>
    <row r="4" spans="1:8" x14ac:dyDescent="0.25">
      <c r="A4" s="385" t="s">
        <v>531</v>
      </c>
      <c r="B4" s="385"/>
      <c r="C4" s="385"/>
      <c r="D4" s="385"/>
      <c r="E4" s="385"/>
      <c r="F4" s="385"/>
      <c r="G4" s="385"/>
      <c r="H4" s="385"/>
    </row>
    <row r="5" spans="1:8" x14ac:dyDescent="0.25">
      <c r="A5" s="387"/>
      <c r="B5" s="388"/>
      <c r="C5" s="387"/>
      <c r="D5" s="389"/>
      <c r="E5" s="392" t="s">
        <v>53</v>
      </c>
      <c r="F5" s="391"/>
      <c r="G5" s="393" t="s">
        <v>534</v>
      </c>
      <c r="H5" s="387"/>
    </row>
    <row r="6" spans="1:8" ht="15" customHeight="1" x14ac:dyDescent="0.25">
      <c r="A6" s="394" t="s">
        <v>55</v>
      </c>
      <c r="B6" s="395" t="s">
        <v>56</v>
      </c>
      <c r="C6" s="396" t="s">
        <v>363</v>
      </c>
      <c r="D6" s="396"/>
      <c r="E6" s="396" t="s">
        <v>364</v>
      </c>
      <c r="F6" s="396"/>
      <c r="G6" s="396" t="s">
        <v>365</v>
      </c>
      <c r="H6" s="396"/>
    </row>
    <row r="7" spans="1:8" x14ac:dyDescent="0.25">
      <c r="A7" s="394"/>
      <c r="B7" s="395"/>
      <c r="C7" s="398" t="s">
        <v>61</v>
      </c>
      <c r="D7" s="397" t="s">
        <v>62</v>
      </c>
      <c r="E7" s="398" t="s">
        <v>61</v>
      </c>
      <c r="F7" s="397" t="s">
        <v>62</v>
      </c>
      <c r="G7" s="398" t="s">
        <v>61</v>
      </c>
      <c r="H7" s="398" t="s">
        <v>62</v>
      </c>
    </row>
    <row r="8" spans="1:8" x14ac:dyDescent="0.25">
      <c r="A8" s="399" t="s">
        <v>63</v>
      </c>
      <c r="B8" s="399"/>
      <c r="C8" s="399"/>
      <c r="D8" s="399"/>
      <c r="E8" s="399"/>
      <c r="F8" s="399"/>
      <c r="G8" s="399"/>
      <c r="H8" s="399"/>
    </row>
    <row r="9" spans="1:8" x14ac:dyDescent="0.25">
      <c r="A9" s="400">
        <v>1</v>
      </c>
      <c r="B9" s="401" t="s">
        <v>65</v>
      </c>
      <c r="C9" s="403">
        <f>'[1]KEY BUSI'!D9</f>
        <v>1386671</v>
      </c>
      <c r="D9" s="403">
        <f>'[1]KEY BUSI'!E9</f>
        <v>6765901</v>
      </c>
      <c r="E9" s="402">
        <v>112084</v>
      </c>
      <c r="F9" s="402">
        <v>238259</v>
      </c>
      <c r="G9" s="419">
        <f>E9/C9%</f>
        <v>8.0829555099948003</v>
      </c>
      <c r="H9" s="419">
        <f>F9/D9%</f>
        <v>3.5214674290977657</v>
      </c>
    </row>
    <row r="10" spans="1:8" x14ac:dyDescent="0.25">
      <c r="A10" s="400">
        <v>2</v>
      </c>
      <c r="B10" s="401" t="s">
        <v>66</v>
      </c>
      <c r="C10" s="403">
        <f>'[1]KEY BUSI'!D10</f>
        <v>193432</v>
      </c>
      <c r="D10" s="403">
        <f>'[1]KEY BUSI'!E10</f>
        <v>1152246</v>
      </c>
      <c r="E10" s="402">
        <v>13843</v>
      </c>
      <c r="F10" s="402">
        <v>38307</v>
      </c>
      <c r="G10" s="419">
        <f t="shared" ref="G10:H21" si="0">E10/C10%</f>
        <v>7.1565201207659541</v>
      </c>
      <c r="H10" s="419">
        <f t="shared" si="0"/>
        <v>3.3245504866148377</v>
      </c>
    </row>
    <row r="11" spans="1:8" x14ac:dyDescent="0.25">
      <c r="A11" s="400">
        <v>3</v>
      </c>
      <c r="B11" s="401" t="s">
        <v>67</v>
      </c>
      <c r="C11" s="403">
        <f>'[1]KEY BUSI'!D11</f>
        <v>26325</v>
      </c>
      <c r="D11" s="403">
        <f>'[1]KEY BUSI'!E11</f>
        <v>827164</v>
      </c>
      <c r="E11" s="402">
        <v>3445</v>
      </c>
      <c r="F11" s="402">
        <v>2388</v>
      </c>
      <c r="G11" s="419">
        <f t="shared" si="0"/>
        <v>13.086419753086419</v>
      </c>
      <c r="H11" s="419">
        <f t="shared" si="0"/>
        <v>0.28869728373091674</v>
      </c>
    </row>
    <row r="12" spans="1:8" x14ac:dyDescent="0.25">
      <c r="A12" s="400">
        <v>4</v>
      </c>
      <c r="B12" s="401" t="s">
        <v>68</v>
      </c>
      <c r="C12" s="403">
        <f>'[1]KEY BUSI'!D12</f>
        <v>216918</v>
      </c>
      <c r="D12" s="403">
        <f>'[1]KEY BUSI'!E12</f>
        <v>2054188</v>
      </c>
      <c r="E12" s="402">
        <v>16927</v>
      </c>
      <c r="F12" s="402">
        <v>166710</v>
      </c>
      <c r="G12" s="419">
        <f t="shared" si="0"/>
        <v>7.8034095833448589</v>
      </c>
      <c r="H12" s="419">
        <f t="shared" si="0"/>
        <v>8.1156155132831067</v>
      </c>
    </row>
    <row r="13" spans="1:8" x14ac:dyDescent="0.25">
      <c r="A13" s="400">
        <v>5</v>
      </c>
      <c r="B13" s="401" t="s">
        <v>69</v>
      </c>
      <c r="C13" s="403">
        <f>'[1]KEY BUSI'!D13</f>
        <v>151840</v>
      </c>
      <c r="D13" s="403">
        <f>'[1]KEY BUSI'!E13</f>
        <v>845398</v>
      </c>
      <c r="E13" s="402">
        <v>29717</v>
      </c>
      <c r="F13" s="402">
        <v>67521</v>
      </c>
      <c r="G13" s="419">
        <f>E13/C13%</f>
        <v>19.571259220231823</v>
      </c>
      <c r="H13" s="419">
        <f t="shared" si="0"/>
        <v>7.9868890155879244</v>
      </c>
    </row>
    <row r="14" spans="1:8" x14ac:dyDescent="0.25">
      <c r="A14" s="400">
        <v>6</v>
      </c>
      <c r="B14" s="401" t="s">
        <v>70</v>
      </c>
      <c r="C14" s="403">
        <f>'[1]KEY BUSI'!D14</f>
        <v>71946</v>
      </c>
      <c r="D14" s="403">
        <f>'[1]KEY BUSI'!E14</f>
        <v>957194</v>
      </c>
      <c r="E14" s="402">
        <v>4790</v>
      </c>
      <c r="F14" s="402">
        <v>12931</v>
      </c>
      <c r="G14" s="419">
        <f t="shared" si="0"/>
        <v>6.6577711061073579</v>
      </c>
      <c r="H14" s="419">
        <f t="shared" si="0"/>
        <v>1.3509278160957967</v>
      </c>
    </row>
    <row r="15" spans="1:8" x14ac:dyDescent="0.25">
      <c r="A15" s="400">
        <v>7</v>
      </c>
      <c r="B15" s="401" t="s">
        <v>71</v>
      </c>
      <c r="C15" s="403">
        <f>'[1]KEY BUSI'!D15</f>
        <v>44253</v>
      </c>
      <c r="D15" s="403">
        <f>'[1]KEY BUSI'!E15</f>
        <v>774628</v>
      </c>
      <c r="E15" s="402">
        <v>3702</v>
      </c>
      <c r="F15" s="402">
        <v>9576</v>
      </c>
      <c r="G15" s="419">
        <f t="shared" si="0"/>
        <v>8.3655345400311845</v>
      </c>
      <c r="H15" s="419">
        <f t="shared" si="0"/>
        <v>1.2362062822412823</v>
      </c>
    </row>
    <row r="16" spans="1:8" x14ac:dyDescent="0.25">
      <c r="A16" s="400">
        <v>8</v>
      </c>
      <c r="B16" s="401" t="s">
        <v>73</v>
      </c>
      <c r="C16" s="403">
        <f>'[1]KEY BUSI'!D16</f>
        <v>967144</v>
      </c>
      <c r="D16" s="403">
        <f>'[1]KEY BUSI'!E16</f>
        <v>6498349</v>
      </c>
      <c r="E16" s="402">
        <v>121487</v>
      </c>
      <c r="F16" s="402">
        <v>259796</v>
      </c>
      <c r="G16" s="419">
        <f t="shared" si="0"/>
        <v>12.561417948102868</v>
      </c>
      <c r="H16" s="419">
        <f t="shared" si="0"/>
        <v>3.9978769992193404</v>
      </c>
    </row>
    <row r="17" spans="1:8" x14ac:dyDescent="0.25">
      <c r="A17" s="400">
        <v>9</v>
      </c>
      <c r="B17" s="401" t="s">
        <v>72</v>
      </c>
      <c r="C17" s="403">
        <f>'[1]KEY BUSI'!D17</f>
        <v>33889</v>
      </c>
      <c r="D17" s="403">
        <f>'[1]KEY BUSI'!E17</f>
        <v>249138</v>
      </c>
      <c r="E17" s="402">
        <v>4163</v>
      </c>
      <c r="F17" s="402">
        <v>13128</v>
      </c>
      <c r="G17" s="419">
        <f t="shared" si="0"/>
        <v>12.284222018944201</v>
      </c>
      <c r="H17" s="419">
        <f t="shared" si="0"/>
        <v>5.2693687835657341</v>
      </c>
    </row>
    <row r="18" spans="1:8" x14ac:dyDescent="0.25">
      <c r="A18" s="400">
        <v>10</v>
      </c>
      <c r="B18" s="401" t="s">
        <v>75</v>
      </c>
      <c r="C18" s="403">
        <f>'[1]KEY BUSI'!D18</f>
        <v>231317</v>
      </c>
      <c r="D18" s="403">
        <f>'[1]KEY BUSI'!E18</f>
        <v>1733036</v>
      </c>
      <c r="E18" s="402">
        <v>18943</v>
      </c>
      <c r="F18" s="402">
        <v>61652</v>
      </c>
      <c r="G18" s="419">
        <f t="shared" si="0"/>
        <v>8.1891949143383318</v>
      </c>
      <c r="H18" s="419">
        <f t="shared" si="0"/>
        <v>3.5574563944430468</v>
      </c>
    </row>
    <row r="19" spans="1:8" x14ac:dyDescent="0.25">
      <c r="A19" s="400">
        <v>11</v>
      </c>
      <c r="B19" s="401" t="s">
        <v>74</v>
      </c>
      <c r="C19" s="403">
        <f>'[1]KEY BUSI'!D19</f>
        <v>205805</v>
      </c>
      <c r="D19" s="403">
        <f>'[1]KEY BUSI'!E19</f>
        <v>1454923</v>
      </c>
      <c r="E19" s="402">
        <v>17854</v>
      </c>
      <c r="F19" s="402">
        <v>41551</v>
      </c>
      <c r="G19" s="419">
        <f t="shared" si="0"/>
        <v>8.6752022545613556</v>
      </c>
      <c r="H19" s="419">
        <f t="shared" si="0"/>
        <v>2.8558899680601653</v>
      </c>
    </row>
    <row r="20" spans="1:8" x14ac:dyDescent="0.25">
      <c r="A20" s="400">
        <v>12</v>
      </c>
      <c r="B20" s="401" t="s">
        <v>64</v>
      </c>
      <c r="C20" s="403">
        <f>'[1]KEY BUSI'!D20</f>
        <v>2547085</v>
      </c>
      <c r="D20" s="403">
        <f>'[1]KEY BUSI'!E20</f>
        <v>18857788</v>
      </c>
      <c r="E20" s="402">
        <v>254834</v>
      </c>
      <c r="F20" s="402">
        <v>462234</v>
      </c>
      <c r="G20" s="419">
        <f t="shared" si="0"/>
        <v>10.004927201094585</v>
      </c>
      <c r="H20" s="419">
        <f t="shared" si="0"/>
        <v>2.4511570498088111</v>
      </c>
    </row>
    <row r="21" spans="1:8" x14ac:dyDescent="0.25">
      <c r="A21" s="404" t="s">
        <v>349</v>
      </c>
      <c r="B21" s="405" t="s">
        <v>76</v>
      </c>
      <c r="C21" s="404">
        <f>SUM(C9:C20)</f>
        <v>6076625</v>
      </c>
      <c r="D21" s="406">
        <f>SUM(D9:D20)</f>
        <v>42169953</v>
      </c>
      <c r="E21" s="404">
        <f>SUM(E9:E20)</f>
        <v>601789</v>
      </c>
      <c r="F21" s="406">
        <f>SUM(F9:F20)</f>
        <v>1374053</v>
      </c>
      <c r="G21" s="420">
        <f t="shared" si="0"/>
        <v>9.9033427272540262</v>
      </c>
      <c r="H21" s="420">
        <f t="shared" si="0"/>
        <v>3.2583697686359763</v>
      </c>
    </row>
    <row r="22" spans="1:8" x14ac:dyDescent="0.25">
      <c r="A22" s="399" t="s">
        <v>77</v>
      </c>
      <c r="B22" s="399"/>
      <c r="C22" s="399"/>
      <c r="D22" s="399"/>
      <c r="E22" s="399"/>
      <c r="F22" s="399"/>
      <c r="G22" s="399"/>
      <c r="H22" s="399"/>
    </row>
    <row r="23" spans="1:8" x14ac:dyDescent="0.25">
      <c r="A23" s="400">
        <v>13</v>
      </c>
      <c r="B23" s="401" t="s">
        <v>78</v>
      </c>
      <c r="C23" s="403">
        <f>'[1]KEY BUSI'!D23</f>
        <v>755178</v>
      </c>
      <c r="D23" s="403">
        <f>'[1]KEY BUSI'!E23</f>
        <v>4037601</v>
      </c>
      <c r="E23" s="402">
        <v>49706</v>
      </c>
      <c r="F23" s="402">
        <v>102018</v>
      </c>
      <c r="G23" s="419">
        <f t="shared" ref="G23:H38" si="1">E23/C23%</f>
        <v>6.5820243704133334</v>
      </c>
      <c r="H23" s="419">
        <f t="shared" si="1"/>
        <v>2.5266984033340587</v>
      </c>
    </row>
    <row r="24" spans="1:8" x14ac:dyDescent="0.25">
      <c r="A24" s="400">
        <v>14</v>
      </c>
      <c r="B24" s="401" t="s">
        <v>79</v>
      </c>
      <c r="C24" s="403">
        <f>'[1]KEY BUSI'!D24</f>
        <v>230272</v>
      </c>
      <c r="D24" s="403">
        <f>'[1]KEY BUSI'!E24</f>
        <v>605266</v>
      </c>
      <c r="E24" s="402">
        <v>33822</v>
      </c>
      <c r="F24" s="402">
        <v>47350</v>
      </c>
      <c r="G24" s="419">
        <f t="shared" si="1"/>
        <v>14.687847415230685</v>
      </c>
      <c r="H24" s="419">
        <f t="shared" si="1"/>
        <v>7.8230067441422451</v>
      </c>
    </row>
    <row r="25" spans="1:8" x14ac:dyDescent="0.25">
      <c r="A25" s="400">
        <v>15</v>
      </c>
      <c r="B25" s="401" t="s">
        <v>80</v>
      </c>
      <c r="C25" s="403">
        <f>'[1]KEY BUSI'!D25</f>
        <v>9218</v>
      </c>
      <c r="D25" s="403">
        <f>'[1]KEY BUSI'!E25</f>
        <v>22025</v>
      </c>
      <c r="E25" s="402">
        <v>6316</v>
      </c>
      <c r="F25" s="402">
        <v>2076</v>
      </c>
      <c r="G25" s="419">
        <f t="shared" si="1"/>
        <v>68.518116728140583</v>
      </c>
      <c r="H25" s="419">
        <f t="shared" si="1"/>
        <v>9.4256526674233818</v>
      </c>
    </row>
    <row r="26" spans="1:8" x14ac:dyDescent="0.25">
      <c r="A26" s="400">
        <v>16</v>
      </c>
      <c r="B26" s="401" t="s">
        <v>81</v>
      </c>
      <c r="C26" s="403">
        <f>'[1]KEY BUSI'!D26</f>
        <v>1925</v>
      </c>
      <c r="D26" s="403">
        <f>'[1]KEY BUSI'!E26</f>
        <v>145287</v>
      </c>
      <c r="E26" s="402">
        <v>106</v>
      </c>
      <c r="F26" s="402">
        <v>5157</v>
      </c>
      <c r="G26" s="419">
        <f t="shared" si="1"/>
        <v>5.5064935064935066</v>
      </c>
      <c r="H26" s="419">
        <f t="shared" si="1"/>
        <v>3.5495261103884039</v>
      </c>
    </row>
    <row r="27" spans="1:8" x14ac:dyDescent="0.25">
      <c r="A27" s="400">
        <v>17</v>
      </c>
      <c r="B27" s="401" t="s">
        <v>82</v>
      </c>
      <c r="C27" s="403">
        <f>'[1]KEY BUSI'!D27</f>
        <v>87195</v>
      </c>
      <c r="D27" s="403">
        <f>'[1]KEY BUSI'!E27</f>
        <v>341438</v>
      </c>
      <c r="E27" s="402">
        <v>15711</v>
      </c>
      <c r="F27" s="402">
        <v>8917</v>
      </c>
      <c r="G27" s="419">
        <f t="shared" si="1"/>
        <v>18.018234990538449</v>
      </c>
      <c r="H27" s="419">
        <f t="shared" si="1"/>
        <v>2.6116015206274636</v>
      </c>
    </row>
    <row r="28" spans="1:8" x14ac:dyDescent="0.25">
      <c r="A28" s="400">
        <v>18</v>
      </c>
      <c r="B28" s="401" t="s">
        <v>83</v>
      </c>
      <c r="C28" s="403">
        <f>'[1]KEY BUSI'!D28</f>
        <v>751</v>
      </c>
      <c r="D28" s="403">
        <f>'[1]KEY BUSI'!E28</f>
        <v>3567</v>
      </c>
      <c r="E28" s="402">
        <v>36</v>
      </c>
      <c r="F28" s="402">
        <v>43</v>
      </c>
      <c r="G28" s="419">
        <f t="shared" si="1"/>
        <v>4.7936085219707056</v>
      </c>
      <c r="H28" s="419">
        <f t="shared" si="1"/>
        <v>1.2054948135688253</v>
      </c>
    </row>
    <row r="29" spans="1:8" x14ac:dyDescent="0.25">
      <c r="A29" s="400">
        <v>19</v>
      </c>
      <c r="B29" s="401" t="s">
        <v>84</v>
      </c>
      <c r="C29" s="403">
        <f>'[1]KEY BUSI'!D29</f>
        <v>8783</v>
      </c>
      <c r="D29" s="403">
        <f>'[1]KEY BUSI'!E29</f>
        <v>323600</v>
      </c>
      <c r="E29" s="402">
        <v>189</v>
      </c>
      <c r="F29" s="402">
        <v>1117</v>
      </c>
      <c r="G29" s="419">
        <f t="shared" si="1"/>
        <v>2.151884321985654</v>
      </c>
      <c r="H29" s="419">
        <f t="shared" si="1"/>
        <v>0.34517923362175523</v>
      </c>
    </row>
    <row r="30" spans="1:8" x14ac:dyDescent="0.25">
      <c r="A30" s="400">
        <v>20</v>
      </c>
      <c r="B30" s="401" t="s">
        <v>85</v>
      </c>
      <c r="C30" s="403">
        <f>'[1]KEY BUSI'!D30</f>
        <v>2580031</v>
      </c>
      <c r="D30" s="403">
        <f>'[1]KEY BUSI'!E30</f>
        <v>12595689</v>
      </c>
      <c r="E30" s="402">
        <v>101111</v>
      </c>
      <c r="F30" s="402">
        <v>214404</v>
      </c>
      <c r="G30" s="419">
        <f t="shared" si="1"/>
        <v>3.9189839191854667</v>
      </c>
      <c r="H30" s="419">
        <f t="shared" si="1"/>
        <v>1.7022014436844226</v>
      </c>
    </row>
    <row r="31" spans="1:8" x14ac:dyDescent="0.25">
      <c r="A31" s="400">
        <v>21</v>
      </c>
      <c r="B31" s="401" t="s">
        <v>86</v>
      </c>
      <c r="C31" s="403">
        <f>'[1]KEY BUSI'!D31</f>
        <v>960069</v>
      </c>
      <c r="D31" s="403">
        <f>'[1]KEY BUSI'!E31</f>
        <v>7872372</v>
      </c>
      <c r="E31" s="402">
        <v>54041</v>
      </c>
      <c r="F31" s="402">
        <v>143247</v>
      </c>
      <c r="G31" s="419">
        <f t="shared" si="1"/>
        <v>5.6288662585709979</v>
      </c>
      <c r="H31" s="419">
        <f t="shared" si="1"/>
        <v>1.8196167559154979</v>
      </c>
    </row>
    <row r="32" spans="1:8" x14ac:dyDescent="0.25">
      <c r="A32" s="400">
        <v>22</v>
      </c>
      <c r="B32" s="401" t="s">
        <v>87</v>
      </c>
      <c r="C32" s="403">
        <f>'[1]KEY BUSI'!D32</f>
        <v>64959</v>
      </c>
      <c r="D32" s="403">
        <f>'[1]KEY BUSI'!E32</f>
        <v>627075</v>
      </c>
      <c r="E32" s="402">
        <v>9335</v>
      </c>
      <c r="F32" s="402">
        <v>24404</v>
      </c>
      <c r="G32" s="419">
        <f t="shared" si="1"/>
        <v>14.370602995735771</v>
      </c>
      <c r="H32" s="419">
        <f t="shared" si="1"/>
        <v>3.8917194912889208</v>
      </c>
    </row>
    <row r="33" spans="1:8" x14ac:dyDescent="0.25">
      <c r="A33" s="400">
        <v>23</v>
      </c>
      <c r="B33" s="401" t="s">
        <v>88</v>
      </c>
      <c r="C33" s="403">
        <f>'[1]KEY BUSI'!D33</f>
        <v>726517</v>
      </c>
      <c r="D33" s="403">
        <f>'[1]KEY BUSI'!E33</f>
        <v>1279796</v>
      </c>
      <c r="E33" s="402">
        <v>16903</v>
      </c>
      <c r="F33" s="402">
        <v>17396</v>
      </c>
      <c r="G33" s="419">
        <f t="shared" si="1"/>
        <v>2.3265801075542623</v>
      </c>
      <c r="H33" s="419">
        <f t="shared" si="1"/>
        <v>1.3592791351121587</v>
      </c>
    </row>
    <row r="34" spans="1:8" x14ac:dyDescent="0.25">
      <c r="A34" s="400">
        <v>24</v>
      </c>
      <c r="B34" s="401" t="s">
        <v>89</v>
      </c>
      <c r="C34" s="403">
        <f>'[1]KEY BUSI'!D34</f>
        <v>605382</v>
      </c>
      <c r="D34" s="403">
        <f>'[1]KEY BUSI'!E34</f>
        <v>1645016</v>
      </c>
      <c r="E34" s="402">
        <v>88664</v>
      </c>
      <c r="F34" s="402">
        <v>67256</v>
      </c>
      <c r="G34" s="419">
        <f t="shared" si="1"/>
        <v>14.645959080382305</v>
      </c>
      <c r="H34" s="419">
        <f t="shared" si="1"/>
        <v>4.0884708720158347</v>
      </c>
    </row>
    <row r="35" spans="1:8" x14ac:dyDescent="0.25">
      <c r="A35" s="400">
        <v>25</v>
      </c>
      <c r="B35" s="322" t="s">
        <v>90</v>
      </c>
      <c r="C35" s="403">
        <f>'[1]KEY BUSI'!D35</f>
        <v>993</v>
      </c>
      <c r="D35" s="403">
        <f>'[1]KEY BUSI'!E35</f>
        <v>12355</v>
      </c>
      <c r="E35" s="402">
        <v>61</v>
      </c>
      <c r="F35" s="402">
        <v>167</v>
      </c>
      <c r="G35" s="419">
        <f t="shared" si="1"/>
        <v>6.1430010070493459</v>
      </c>
      <c r="H35" s="419">
        <f t="shared" si="1"/>
        <v>1.3516794819910967</v>
      </c>
    </row>
    <row r="36" spans="1:8" x14ac:dyDescent="0.25">
      <c r="A36" s="400">
        <v>26</v>
      </c>
      <c r="B36" s="322" t="s">
        <v>91</v>
      </c>
      <c r="C36" s="403">
        <f>'[1]KEY BUSI'!D36</f>
        <v>1690</v>
      </c>
      <c r="D36" s="403">
        <f>'[1]KEY BUSI'!E36</f>
        <v>52419</v>
      </c>
      <c r="E36" s="402">
        <v>91</v>
      </c>
      <c r="F36" s="402">
        <v>11142</v>
      </c>
      <c r="G36" s="419">
        <f t="shared" si="1"/>
        <v>5.384615384615385</v>
      </c>
      <c r="H36" s="419">
        <f t="shared" si="1"/>
        <v>21.255651576718364</v>
      </c>
    </row>
    <row r="37" spans="1:8" x14ac:dyDescent="0.25">
      <c r="A37" s="400">
        <v>27</v>
      </c>
      <c r="B37" s="322" t="s">
        <v>92</v>
      </c>
      <c r="C37" s="403">
        <f>'[1]KEY BUSI'!D37</f>
        <v>266</v>
      </c>
      <c r="D37" s="403">
        <f>'[1]KEY BUSI'!E37</f>
        <v>8691</v>
      </c>
      <c r="E37" s="402">
        <v>6</v>
      </c>
      <c r="F37" s="402">
        <v>18</v>
      </c>
      <c r="G37" s="419">
        <f t="shared" si="1"/>
        <v>2.255639097744361</v>
      </c>
      <c r="H37" s="419">
        <f t="shared" si="1"/>
        <v>0.20711080428028997</v>
      </c>
    </row>
    <row r="38" spans="1:8" x14ac:dyDescent="0.25">
      <c r="A38" s="400">
        <v>28</v>
      </c>
      <c r="B38" s="322" t="s">
        <v>93</v>
      </c>
      <c r="C38" s="403">
        <f>'[1]KEY BUSI'!D38</f>
        <v>217427</v>
      </c>
      <c r="D38" s="403">
        <f>'[1]KEY BUSI'!E38</f>
        <v>2712502</v>
      </c>
      <c r="E38" s="402">
        <v>16221</v>
      </c>
      <c r="F38" s="402">
        <v>44643</v>
      </c>
      <c r="G38" s="419">
        <f t="shared" si="1"/>
        <v>7.4604349965735626</v>
      </c>
      <c r="H38" s="419">
        <f t="shared" si="1"/>
        <v>1.6458236712820857</v>
      </c>
    </row>
    <row r="39" spans="1:8" x14ac:dyDescent="0.25">
      <c r="A39" s="400">
        <v>29</v>
      </c>
      <c r="B39" s="322" t="s">
        <v>94</v>
      </c>
      <c r="C39" s="403">
        <f>'[1]KEY BUSI'!D39</f>
        <v>18292</v>
      </c>
      <c r="D39" s="403">
        <f>'[1]KEY BUSI'!E39</f>
        <v>44716</v>
      </c>
      <c r="E39" s="402">
        <v>12</v>
      </c>
      <c r="F39" s="402">
        <v>1250</v>
      </c>
      <c r="G39" s="419">
        <f t="shared" ref="G39:H49" si="2">E39/C39%</f>
        <v>6.5602449158101914E-2</v>
      </c>
      <c r="H39" s="419">
        <f t="shared" si="2"/>
        <v>2.7954199838983809</v>
      </c>
    </row>
    <row r="40" spans="1:8" x14ac:dyDescent="0.25">
      <c r="A40" s="400">
        <v>30</v>
      </c>
      <c r="B40" s="322" t="s">
        <v>95</v>
      </c>
      <c r="C40" s="403">
        <f>'[1]KEY BUSI'!D40</f>
        <v>297934</v>
      </c>
      <c r="D40" s="403">
        <f>'[1]KEY BUSI'!E40</f>
        <v>243151</v>
      </c>
      <c r="E40" s="402">
        <v>17906</v>
      </c>
      <c r="F40" s="402">
        <v>7372</v>
      </c>
      <c r="G40" s="419">
        <f t="shared" si="2"/>
        <v>6.0100559184248858</v>
      </c>
      <c r="H40" s="419">
        <f t="shared" si="2"/>
        <v>3.0318608601239556</v>
      </c>
    </row>
    <row r="41" spans="1:8" x14ac:dyDescent="0.25">
      <c r="A41" s="400">
        <v>31</v>
      </c>
      <c r="B41" s="322" t="s">
        <v>96</v>
      </c>
      <c r="C41" s="403">
        <f>'[1]KEY BUSI'!D41</f>
        <v>860</v>
      </c>
      <c r="D41" s="403">
        <f>'[1]KEY BUSI'!E41</f>
        <v>19445</v>
      </c>
      <c r="E41" s="402">
        <v>13</v>
      </c>
      <c r="F41" s="402">
        <v>42</v>
      </c>
      <c r="G41" s="419">
        <f t="shared" si="2"/>
        <v>1.5116279069767442</v>
      </c>
      <c r="H41" s="419">
        <f t="shared" si="2"/>
        <v>0.21599382874775008</v>
      </c>
    </row>
    <row r="42" spans="1:8" x14ac:dyDescent="0.25">
      <c r="A42" s="400">
        <v>32</v>
      </c>
      <c r="B42" s="322" t="s">
        <v>97</v>
      </c>
      <c r="C42" s="403">
        <f>'[1]KEY BUSI'!D42</f>
        <v>472</v>
      </c>
      <c r="D42" s="403">
        <f>'[1]KEY BUSI'!E42</f>
        <v>6985</v>
      </c>
      <c r="E42" s="402">
        <v>0</v>
      </c>
      <c r="F42" s="402">
        <v>0</v>
      </c>
      <c r="G42" s="419">
        <f t="shared" si="2"/>
        <v>0</v>
      </c>
      <c r="H42" s="419">
        <f t="shared" si="2"/>
        <v>0</v>
      </c>
    </row>
    <row r="43" spans="1:8" x14ac:dyDescent="0.25">
      <c r="A43" s="400">
        <v>33</v>
      </c>
      <c r="B43" s="322" t="s">
        <v>98</v>
      </c>
      <c r="C43" s="403">
        <f>'[1]KEY BUSI'!D43</f>
        <v>213153</v>
      </c>
      <c r="D43" s="403">
        <f>'[1]KEY BUSI'!E43</f>
        <v>1142326</v>
      </c>
      <c r="E43" s="402">
        <v>15505</v>
      </c>
      <c r="F43" s="402">
        <v>15533</v>
      </c>
      <c r="G43" s="419">
        <f t="shared" si="2"/>
        <v>7.2741176525781945</v>
      </c>
      <c r="H43" s="419">
        <f t="shared" si="2"/>
        <v>1.3597694528532136</v>
      </c>
    </row>
    <row r="44" spans="1:8" x14ac:dyDescent="0.25">
      <c r="A44" s="400">
        <v>34</v>
      </c>
      <c r="B44" s="322" t="s">
        <v>99</v>
      </c>
      <c r="C44" s="403">
        <f>'[1]KEY BUSI'!D44</f>
        <v>826</v>
      </c>
      <c r="D44" s="403">
        <f>'[1]KEY BUSI'!E44</f>
        <v>7333</v>
      </c>
      <c r="E44" s="402">
        <v>129</v>
      </c>
      <c r="F44" s="402">
        <v>1001</v>
      </c>
      <c r="G44" s="419">
        <f t="shared" si="2"/>
        <v>15.617433414043584</v>
      </c>
      <c r="H44" s="419">
        <f t="shared" si="2"/>
        <v>13.650620482749217</v>
      </c>
    </row>
    <row r="45" spans="1:8" x14ac:dyDescent="0.25">
      <c r="A45" s="404" t="s">
        <v>351</v>
      </c>
      <c r="B45" s="405" t="s">
        <v>76</v>
      </c>
      <c r="C45" s="404">
        <f>SUM(C23:C44)</f>
        <v>6782193</v>
      </c>
      <c r="D45" s="404">
        <f t="shared" ref="D45:F45" si="3">SUM(D23:D44)</f>
        <v>33748655</v>
      </c>
      <c r="E45" s="404">
        <f t="shared" si="3"/>
        <v>425884</v>
      </c>
      <c r="F45" s="404">
        <f t="shared" si="3"/>
        <v>714553</v>
      </c>
      <c r="G45" s="420">
        <f t="shared" si="2"/>
        <v>6.2794438318107435</v>
      </c>
      <c r="H45" s="420">
        <f t="shared" si="2"/>
        <v>2.1172784515412539</v>
      </c>
    </row>
    <row r="46" spans="1:8" x14ac:dyDescent="0.25">
      <c r="A46" s="404" t="s">
        <v>352</v>
      </c>
      <c r="B46" s="405" t="s">
        <v>353</v>
      </c>
      <c r="C46" s="404">
        <f>+C45+C21</f>
        <v>12858818</v>
      </c>
      <c r="D46" s="404">
        <f t="shared" ref="D46:F46" si="4">+D45+D21</f>
        <v>75918608</v>
      </c>
      <c r="E46" s="404">
        <f t="shared" si="4"/>
        <v>1027673</v>
      </c>
      <c r="F46" s="404">
        <f t="shared" si="4"/>
        <v>2088606</v>
      </c>
      <c r="G46" s="420">
        <f>E46/C46%</f>
        <v>7.9919709572061759</v>
      </c>
      <c r="H46" s="420">
        <f>F46/D46%</f>
        <v>2.7511120857221196</v>
      </c>
    </row>
    <row r="47" spans="1:8" x14ac:dyDescent="0.25">
      <c r="A47" s="399" t="s">
        <v>105</v>
      </c>
      <c r="B47" s="399"/>
      <c r="C47" s="399"/>
      <c r="D47" s="399"/>
      <c r="E47" s="399"/>
      <c r="F47" s="399"/>
      <c r="G47" s="399"/>
      <c r="H47" s="399"/>
    </row>
    <row r="48" spans="1:8" x14ac:dyDescent="0.25">
      <c r="A48" s="400">
        <v>35</v>
      </c>
      <c r="B48" s="401" t="s">
        <v>106</v>
      </c>
      <c r="C48" s="403">
        <f>'[1]KEY BUSI'!D48</f>
        <v>1586407</v>
      </c>
      <c r="D48" s="403">
        <f>'[1]KEY BUSI'!E48</f>
        <v>4693347</v>
      </c>
      <c r="E48" s="402">
        <v>59463</v>
      </c>
      <c r="F48" s="402">
        <v>142618</v>
      </c>
      <c r="G48" s="419">
        <f t="shared" ref="G48:H49" si="5">E48/C48%</f>
        <v>3.7482814939671849</v>
      </c>
      <c r="H48" s="419">
        <f t="shared" si="5"/>
        <v>3.038726946888862</v>
      </c>
    </row>
    <row r="49" spans="1:8" x14ac:dyDescent="0.25">
      <c r="A49" s="404" t="s">
        <v>354</v>
      </c>
      <c r="B49" s="405" t="s">
        <v>76</v>
      </c>
      <c r="C49" s="404">
        <f>SUM(C48:C48)</f>
        <v>1586407</v>
      </c>
      <c r="D49" s="406">
        <f>SUM(D48:D48)</f>
        <v>4693347</v>
      </c>
      <c r="E49" s="404">
        <f>SUM(E48:E48)</f>
        <v>59463</v>
      </c>
      <c r="F49" s="406">
        <f>SUM(F48:F48)</f>
        <v>142618</v>
      </c>
      <c r="G49" s="420">
        <f t="shared" si="5"/>
        <v>3.7482814939671849</v>
      </c>
      <c r="H49" s="420">
        <f t="shared" si="5"/>
        <v>3.038726946888862</v>
      </c>
    </row>
    <row r="50" spans="1:8" x14ac:dyDescent="0.25">
      <c r="A50" s="399" t="s">
        <v>355</v>
      </c>
      <c r="B50" s="399"/>
      <c r="C50" s="399"/>
      <c r="D50" s="399"/>
      <c r="E50" s="399"/>
      <c r="F50" s="399"/>
      <c r="G50" s="399"/>
      <c r="H50" s="399"/>
    </row>
    <row r="51" spans="1:8" x14ac:dyDescent="0.25">
      <c r="A51" s="400">
        <v>37</v>
      </c>
      <c r="B51" s="401" t="s">
        <v>356</v>
      </c>
      <c r="C51" s="403">
        <f>'[1]KEY BUSI'!D51</f>
        <v>3461981</v>
      </c>
      <c r="D51" s="403">
        <f>'[1]KEY BUSI'!E51</f>
        <v>2074762</v>
      </c>
      <c r="E51" s="402">
        <v>36983</v>
      </c>
      <c r="F51" s="402">
        <v>171807</v>
      </c>
      <c r="G51" s="419">
        <f t="shared" ref="G51:H53" si="6">E51/C51%</f>
        <v>1.0682612065173092</v>
      </c>
      <c r="H51" s="419">
        <f t="shared" si="6"/>
        <v>8.2808052200686149</v>
      </c>
    </row>
    <row r="52" spans="1:8" x14ac:dyDescent="0.25">
      <c r="A52" s="400">
        <v>38</v>
      </c>
      <c r="B52" s="401" t="s">
        <v>357</v>
      </c>
      <c r="C52" s="403">
        <f>'[1]KEY BUSI'!D52</f>
        <v>58897</v>
      </c>
      <c r="D52" s="403">
        <f>'[1]KEY BUSI'!E52</f>
        <v>86071</v>
      </c>
      <c r="E52" s="402">
        <v>14777</v>
      </c>
      <c r="F52" s="402">
        <v>18208</v>
      </c>
      <c r="G52" s="419">
        <f t="shared" si="6"/>
        <v>25.08956313564358</v>
      </c>
      <c r="H52" s="419">
        <f t="shared" si="6"/>
        <v>21.154628155824842</v>
      </c>
    </row>
    <row r="53" spans="1:8" x14ac:dyDescent="0.25">
      <c r="A53" s="404" t="s">
        <v>358</v>
      </c>
      <c r="B53" s="405" t="s">
        <v>76</v>
      </c>
      <c r="C53" s="404">
        <f>SUM(C51:C52)</f>
        <v>3520878</v>
      </c>
      <c r="D53" s="406">
        <f>SUM(D51:D52)</f>
        <v>2160833</v>
      </c>
      <c r="E53" s="404">
        <f>SUM(E51:E52)</f>
        <v>51760</v>
      </c>
      <c r="F53" s="406">
        <f>SUM(F51:F52)</f>
        <v>190015</v>
      </c>
      <c r="G53" s="420">
        <f t="shared" si="6"/>
        <v>1.4700878587670463</v>
      </c>
      <c r="H53" s="420">
        <f t="shared" si="6"/>
        <v>8.7935995053759353</v>
      </c>
    </row>
    <row r="54" spans="1:8" x14ac:dyDescent="0.25">
      <c r="A54" s="399" t="s">
        <v>359</v>
      </c>
      <c r="B54" s="399"/>
      <c r="C54" s="399"/>
      <c r="D54" s="399"/>
      <c r="E54" s="399"/>
      <c r="F54" s="399"/>
      <c r="G54" s="399"/>
      <c r="H54" s="399"/>
    </row>
    <row r="55" spans="1:8" x14ac:dyDescent="0.25">
      <c r="A55" s="400">
        <v>39</v>
      </c>
      <c r="B55" s="401" t="s">
        <v>113</v>
      </c>
      <c r="C55" s="403">
        <f>'[1]KEY BUSI'!D55</f>
        <v>1270059</v>
      </c>
      <c r="D55" s="403">
        <f>'[1]KEY BUSI'!E55</f>
        <v>3764280</v>
      </c>
      <c r="E55" s="402">
        <v>29511</v>
      </c>
      <c r="F55" s="402">
        <v>55684</v>
      </c>
      <c r="G55" s="419">
        <f t="shared" ref="G55:H65" si="7">E55/C55%</f>
        <v>2.3235928409625064</v>
      </c>
      <c r="H55" s="419">
        <f t="shared" si="7"/>
        <v>1.4792735928251883</v>
      </c>
    </row>
    <row r="56" spans="1:8" x14ac:dyDescent="0.25">
      <c r="A56" s="400">
        <v>40</v>
      </c>
      <c r="B56" s="401" t="s">
        <v>114</v>
      </c>
      <c r="C56" s="403">
        <f>'[1]KEY BUSI'!D56</f>
        <v>96162</v>
      </c>
      <c r="D56" s="403">
        <f>'[1]KEY BUSI'!E56</f>
        <v>208030</v>
      </c>
      <c r="E56" s="402">
        <v>5642</v>
      </c>
      <c r="F56" s="402">
        <v>14398</v>
      </c>
      <c r="G56" s="419">
        <f t="shared" si="7"/>
        <v>5.8671824629271434</v>
      </c>
      <c r="H56" s="419">
        <f t="shared" si="7"/>
        <v>6.9211171465653987</v>
      </c>
    </row>
    <row r="57" spans="1:8" x14ac:dyDescent="0.25">
      <c r="A57" s="400">
        <v>41</v>
      </c>
      <c r="B57" s="401" t="s">
        <v>116</v>
      </c>
      <c r="C57" s="403">
        <f>'[1]KEY BUSI'!D57</f>
        <v>137558</v>
      </c>
      <c r="D57" s="403">
        <f>'[1]KEY BUSI'!E57</f>
        <v>274624</v>
      </c>
      <c r="E57" s="402">
        <v>14705</v>
      </c>
      <c r="F57" s="402">
        <v>3598</v>
      </c>
      <c r="G57" s="419">
        <f t="shared" si="7"/>
        <v>10.690036202910774</v>
      </c>
      <c r="H57" s="419">
        <f t="shared" si="7"/>
        <v>1.3101549755301796</v>
      </c>
    </row>
    <row r="58" spans="1:8" x14ac:dyDescent="0.25">
      <c r="A58" s="400">
        <v>42</v>
      </c>
      <c r="B58" s="401" t="s">
        <v>115</v>
      </c>
      <c r="C58" s="403">
        <f>'[1]KEY BUSI'!D58</f>
        <v>214278</v>
      </c>
      <c r="D58" s="403">
        <f>'[1]KEY BUSI'!E58</f>
        <v>194004</v>
      </c>
      <c r="E58" s="402">
        <v>11663</v>
      </c>
      <c r="F58" s="402">
        <v>2925</v>
      </c>
      <c r="G58" s="419">
        <f t="shared" si="7"/>
        <v>5.4429292787873695</v>
      </c>
      <c r="H58" s="419">
        <f t="shared" si="7"/>
        <v>1.507700872146966</v>
      </c>
    </row>
    <row r="59" spans="1:8" x14ac:dyDescent="0.25">
      <c r="A59" s="400">
        <v>43</v>
      </c>
      <c r="B59" s="401" t="s">
        <v>118</v>
      </c>
      <c r="C59" s="403">
        <f>'[1]KEY BUSI'!D59</f>
        <v>28858</v>
      </c>
      <c r="D59" s="403">
        <f>'[1]KEY BUSI'!E59</f>
        <v>50708</v>
      </c>
      <c r="E59" s="402">
        <v>5114</v>
      </c>
      <c r="F59" s="402">
        <v>2015</v>
      </c>
      <c r="G59" s="419">
        <f t="shared" si="7"/>
        <v>17.721255804283043</v>
      </c>
      <c r="H59" s="419">
        <f t="shared" si="7"/>
        <v>3.973731955509979</v>
      </c>
    </row>
    <row r="60" spans="1:8" x14ac:dyDescent="0.25">
      <c r="A60" s="400">
        <v>44</v>
      </c>
      <c r="B60" s="401" t="s">
        <v>117</v>
      </c>
      <c r="C60" s="403">
        <f>'[1]KEY BUSI'!D60</f>
        <v>1174</v>
      </c>
      <c r="D60" s="403">
        <f>'[1]KEY BUSI'!E60</f>
        <v>12254</v>
      </c>
      <c r="E60" s="402">
        <v>21</v>
      </c>
      <c r="F60" s="402">
        <v>162</v>
      </c>
      <c r="G60" s="419">
        <f t="shared" si="7"/>
        <v>1.788756388415673</v>
      </c>
      <c r="H60" s="419">
        <f t="shared" si="7"/>
        <v>1.3220173004733147</v>
      </c>
    </row>
    <row r="61" spans="1:8" x14ac:dyDescent="0.25">
      <c r="A61" s="400">
        <v>45</v>
      </c>
      <c r="B61" s="401" t="s">
        <v>119</v>
      </c>
      <c r="C61" s="403">
        <f>'[1]KEY BUSI'!D61</f>
        <v>72202</v>
      </c>
      <c r="D61" s="403">
        <f>'[1]KEY BUSI'!E61</f>
        <v>47527</v>
      </c>
      <c r="E61" s="402">
        <v>4933</v>
      </c>
      <c r="F61" s="402">
        <v>3256</v>
      </c>
      <c r="G61" s="419">
        <f t="shared" si="7"/>
        <v>6.8322207141076428</v>
      </c>
      <c r="H61" s="419">
        <f t="shared" si="7"/>
        <v>6.850842678898311</v>
      </c>
    </row>
    <row r="62" spans="1:8" x14ac:dyDescent="0.25">
      <c r="A62" s="400">
        <v>46</v>
      </c>
      <c r="B62" s="401" t="s">
        <v>120</v>
      </c>
      <c r="C62" s="403">
        <f>'[1]KEY BUSI'!D62</f>
        <v>25104</v>
      </c>
      <c r="D62" s="403">
        <f>'[1]KEY BUSI'!E62</f>
        <v>16610</v>
      </c>
      <c r="E62" s="402">
        <v>5593</v>
      </c>
      <c r="F62" s="402">
        <v>1698</v>
      </c>
      <c r="G62" s="419">
        <f t="shared" si="7"/>
        <v>22.27931803696622</v>
      </c>
      <c r="H62" s="419">
        <f t="shared" si="7"/>
        <v>10.222757375075256</v>
      </c>
    </row>
    <row r="63" spans="1:8" x14ac:dyDescent="0.25">
      <c r="A63" s="400">
        <v>47</v>
      </c>
      <c r="B63" s="401" t="s">
        <v>121</v>
      </c>
      <c r="C63" s="403">
        <f>'[1]KEY BUSI'!D63</f>
        <v>86949</v>
      </c>
      <c r="D63" s="403">
        <f>'[1]KEY BUSI'!E63</f>
        <v>43978</v>
      </c>
      <c r="E63" s="402">
        <v>10677</v>
      </c>
      <c r="F63" s="402">
        <v>2622</v>
      </c>
      <c r="G63" s="419">
        <f t="shared" si="7"/>
        <v>12.279612186454129</v>
      </c>
      <c r="H63" s="419">
        <f t="shared" si="7"/>
        <v>5.9620719450634416</v>
      </c>
    </row>
    <row r="64" spans="1:8" x14ac:dyDescent="0.25">
      <c r="A64" s="404" t="s">
        <v>360</v>
      </c>
      <c r="B64" s="405" t="s">
        <v>76</v>
      </c>
      <c r="C64" s="404">
        <f>SUM(C55:C63)</f>
        <v>1932344</v>
      </c>
      <c r="D64" s="404">
        <f t="shared" ref="D64:F64" si="8">SUM(D55:D63)</f>
        <v>4612015</v>
      </c>
      <c r="E64" s="404">
        <f t="shared" si="8"/>
        <v>87859</v>
      </c>
      <c r="F64" s="404">
        <f t="shared" si="8"/>
        <v>86358</v>
      </c>
      <c r="G64" s="420">
        <f t="shared" si="7"/>
        <v>4.5467577201574878</v>
      </c>
      <c r="H64" s="420">
        <f t="shared" si="7"/>
        <v>1.8724570496843569</v>
      </c>
    </row>
    <row r="65" spans="1:8" x14ac:dyDescent="0.25">
      <c r="A65" s="407" t="s">
        <v>50</v>
      </c>
      <c r="B65" s="407"/>
      <c r="C65" s="404">
        <f>C46+C49+C53+C64</f>
        <v>19898447</v>
      </c>
      <c r="D65" s="404">
        <f>D46+D49+D53+D64</f>
        <v>87384803</v>
      </c>
      <c r="E65" s="404">
        <f>E46+E49+E53+E64</f>
        <v>1226755</v>
      </c>
      <c r="F65" s="406">
        <f>F46+F49+F53+F64</f>
        <v>2507597</v>
      </c>
      <c r="G65" s="420">
        <f t="shared" si="7"/>
        <v>6.1650791139630146</v>
      </c>
      <c r="H65" s="420">
        <f t="shared" si="7"/>
        <v>2.8696030818997209</v>
      </c>
    </row>
  </sheetData>
  <mergeCells count="15">
    <mergeCell ref="A65:B65"/>
    <mergeCell ref="A1:H1"/>
    <mergeCell ref="A2:H2"/>
    <mergeCell ref="A3:H3"/>
    <mergeCell ref="A4:H4"/>
    <mergeCell ref="A6:A7"/>
    <mergeCell ref="B6:B7"/>
    <mergeCell ref="C6:D6"/>
    <mergeCell ref="E6:F6"/>
    <mergeCell ref="G6:H6"/>
    <mergeCell ref="A8:H8"/>
    <mergeCell ref="A22:H22"/>
    <mergeCell ref="A47:H47"/>
    <mergeCell ref="A50:H50"/>
    <mergeCell ref="A54:H5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021E7-AC88-4C59-90C0-3C1887D59E49}">
  <dimension ref="A1:T66"/>
  <sheetViews>
    <sheetView topLeftCell="A39" workbookViewId="0">
      <selection sqref="A1:T65"/>
    </sheetView>
  </sheetViews>
  <sheetFormatPr defaultRowHeight="15" x14ac:dyDescent="0.25"/>
  <cols>
    <col min="2" max="2" width="33" bestFit="1" customWidth="1"/>
  </cols>
  <sheetData>
    <row r="1" spans="1:20" x14ac:dyDescent="0.25">
      <c r="A1" s="421" t="s">
        <v>346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</row>
    <row r="2" spans="1:20" x14ac:dyDescent="0.25">
      <c r="A2" s="421" t="s">
        <v>347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  <c r="T2" s="421"/>
    </row>
    <row r="3" spans="1:20" x14ac:dyDescent="0.25">
      <c r="A3" s="422" t="s">
        <v>366</v>
      </c>
      <c r="B3" s="422"/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</row>
    <row r="4" spans="1:20" x14ac:dyDescent="0.25">
      <c r="A4" s="421" t="s">
        <v>531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1"/>
      <c r="T4" s="421"/>
    </row>
    <row r="5" spans="1:20" x14ac:dyDescent="0.25">
      <c r="A5" s="423"/>
      <c r="B5" s="424"/>
      <c r="C5" s="425"/>
      <c r="D5" s="425"/>
      <c r="E5" s="423"/>
      <c r="F5" s="425"/>
      <c r="G5" s="425"/>
      <c r="H5" s="423"/>
      <c r="I5" s="425"/>
      <c r="J5" s="425"/>
      <c r="K5" s="423"/>
      <c r="L5" s="425"/>
      <c r="M5" s="425"/>
      <c r="N5" s="423"/>
      <c r="O5" s="425"/>
      <c r="P5" s="426" t="s">
        <v>53</v>
      </c>
      <c r="Q5" s="427"/>
      <c r="R5" s="428" t="s">
        <v>534</v>
      </c>
      <c r="S5" s="425"/>
      <c r="T5" s="423"/>
    </row>
    <row r="6" spans="1:20" ht="15" customHeight="1" x14ac:dyDescent="0.25">
      <c r="A6" s="429" t="s">
        <v>55</v>
      </c>
      <c r="B6" s="430" t="s">
        <v>56</v>
      </c>
      <c r="C6" s="429" t="s">
        <v>367</v>
      </c>
      <c r="D6" s="429"/>
      <c r="E6" s="429"/>
      <c r="F6" s="429" t="s">
        <v>368</v>
      </c>
      <c r="G6" s="429"/>
      <c r="H6" s="429"/>
      <c r="I6" s="429" t="s">
        <v>369</v>
      </c>
      <c r="J6" s="429"/>
      <c r="K6" s="429"/>
      <c r="L6" s="429" t="s">
        <v>370</v>
      </c>
      <c r="M6" s="429"/>
      <c r="N6" s="429"/>
      <c r="O6" s="429" t="s">
        <v>371</v>
      </c>
      <c r="P6" s="429"/>
      <c r="Q6" s="429"/>
      <c r="R6" s="429" t="s">
        <v>372</v>
      </c>
      <c r="S6" s="429"/>
      <c r="T6" s="429"/>
    </row>
    <row r="7" spans="1:20" ht="25.5" x14ac:dyDescent="0.25">
      <c r="A7" s="429"/>
      <c r="B7" s="430"/>
      <c r="C7" s="431" t="s">
        <v>373</v>
      </c>
      <c r="D7" s="432" t="s">
        <v>364</v>
      </c>
      <c r="E7" s="429" t="s">
        <v>374</v>
      </c>
      <c r="F7" s="431" t="s">
        <v>373</v>
      </c>
      <c r="G7" s="432" t="s">
        <v>364</v>
      </c>
      <c r="H7" s="429" t="s">
        <v>374</v>
      </c>
      <c r="I7" s="431" t="s">
        <v>373</v>
      </c>
      <c r="J7" s="432" t="s">
        <v>364</v>
      </c>
      <c r="K7" s="429" t="s">
        <v>374</v>
      </c>
      <c r="L7" s="431" t="s">
        <v>373</v>
      </c>
      <c r="M7" s="432" t="s">
        <v>364</v>
      </c>
      <c r="N7" s="429" t="s">
        <v>374</v>
      </c>
      <c r="O7" s="431" t="s">
        <v>373</v>
      </c>
      <c r="P7" s="432" t="s">
        <v>364</v>
      </c>
      <c r="Q7" s="429" t="s">
        <v>374</v>
      </c>
      <c r="R7" s="431" t="s">
        <v>373</v>
      </c>
      <c r="S7" s="432" t="s">
        <v>364</v>
      </c>
      <c r="T7" s="429" t="s">
        <v>374</v>
      </c>
    </row>
    <row r="8" spans="1:20" x14ac:dyDescent="0.25">
      <c r="A8" s="429"/>
      <c r="B8" s="430"/>
      <c r="C8" s="431" t="s">
        <v>62</v>
      </c>
      <c r="D8" s="432"/>
      <c r="E8" s="429"/>
      <c r="F8" s="431" t="s">
        <v>62</v>
      </c>
      <c r="G8" s="432"/>
      <c r="H8" s="429"/>
      <c r="I8" s="431" t="s">
        <v>62</v>
      </c>
      <c r="J8" s="432"/>
      <c r="K8" s="429"/>
      <c r="L8" s="431" t="s">
        <v>62</v>
      </c>
      <c r="M8" s="432"/>
      <c r="N8" s="429"/>
      <c r="O8" s="431" t="s">
        <v>62</v>
      </c>
      <c r="P8" s="432"/>
      <c r="Q8" s="429"/>
      <c r="R8" s="431" t="s">
        <v>62</v>
      </c>
      <c r="S8" s="432"/>
      <c r="T8" s="429"/>
    </row>
    <row r="9" spans="1:20" x14ac:dyDescent="0.25">
      <c r="A9" s="433" t="s">
        <v>63</v>
      </c>
      <c r="B9" s="433"/>
      <c r="C9" s="433"/>
      <c r="D9" s="433"/>
      <c r="E9" s="433"/>
      <c r="F9" s="433"/>
      <c r="G9" s="433"/>
      <c r="H9" s="433"/>
      <c r="I9" s="433"/>
      <c r="J9" s="433"/>
      <c r="K9" s="433"/>
      <c r="L9" s="433"/>
      <c r="M9" s="433"/>
      <c r="N9" s="433"/>
      <c r="O9" s="433"/>
      <c r="P9" s="433"/>
      <c r="Q9" s="433"/>
      <c r="R9" s="433"/>
      <c r="S9" s="433"/>
      <c r="T9" s="433"/>
    </row>
    <row r="10" spans="1:20" x14ac:dyDescent="0.25">
      <c r="A10" s="434">
        <v>1</v>
      </c>
      <c r="B10" s="435" t="s">
        <v>65</v>
      </c>
      <c r="C10" s="436">
        <f>'[1]KEY BUSI'!G9</f>
        <v>2255944</v>
      </c>
      <c r="D10" s="436">
        <v>128208</v>
      </c>
      <c r="E10" s="437">
        <f>D10/C10%</f>
        <v>5.6831197937537459</v>
      </c>
      <c r="F10" s="436">
        <f>'[1]KEY BUSI'!J9</f>
        <v>1262496</v>
      </c>
      <c r="G10" s="436">
        <v>62704</v>
      </c>
      <c r="H10" s="437">
        <f>G10/F10%</f>
        <v>4.9666692013281626</v>
      </c>
      <c r="I10" s="436">
        <f>'[1]KEY BUSI'!M9</f>
        <v>175281</v>
      </c>
      <c r="J10" s="436">
        <v>1098</v>
      </c>
      <c r="K10" s="437">
        <f>J10/I10%</f>
        <v>0.62642271552535644</v>
      </c>
      <c r="L10" s="436">
        <f>'[1]KEY BUSI'!P9</f>
        <v>515754</v>
      </c>
      <c r="M10" s="436">
        <v>3484</v>
      </c>
      <c r="N10" s="437">
        <f>M10/L10%</f>
        <v>0.67551584670210996</v>
      </c>
      <c r="O10" s="436">
        <f>C10+F10+I10+L10</f>
        <v>4209475</v>
      </c>
      <c r="P10" s="436">
        <v>195495</v>
      </c>
      <c r="Q10" s="437">
        <f>P10/O10%</f>
        <v>4.6441658401582142</v>
      </c>
      <c r="R10" s="436">
        <f>'[1]KEY BUSI'!E9</f>
        <v>6765901</v>
      </c>
      <c r="S10" s="436">
        <f>'[1]NPA ALL'!F9</f>
        <v>238259</v>
      </c>
      <c r="T10" s="437">
        <f>S10/R10%</f>
        <v>3.5214674290977657</v>
      </c>
    </row>
    <row r="11" spans="1:20" x14ac:dyDescent="0.25">
      <c r="A11" s="434">
        <v>2</v>
      </c>
      <c r="B11" s="435" t="s">
        <v>66</v>
      </c>
      <c r="C11" s="436">
        <f>'[1]KEY BUSI'!G10</f>
        <v>353381</v>
      </c>
      <c r="D11" s="436">
        <v>18960</v>
      </c>
      <c r="E11" s="437">
        <f t="shared" ref="E11:E22" si="0">D11/C11%</f>
        <v>5.3653139246309225</v>
      </c>
      <c r="F11" s="436">
        <f>'[1]KEY BUSI'!J10</f>
        <v>214196</v>
      </c>
      <c r="G11" s="436">
        <v>10119</v>
      </c>
      <c r="H11" s="437">
        <f t="shared" ref="H11:H22" si="1">G11/F11%</f>
        <v>4.7241778557956264</v>
      </c>
      <c r="I11" s="436">
        <f>'[1]KEY BUSI'!M10</f>
        <v>30029</v>
      </c>
      <c r="J11" s="436">
        <v>5377</v>
      </c>
      <c r="K11" s="437">
        <f t="shared" ref="K11:K22" si="2">J11/I11%</f>
        <v>17.906024176629256</v>
      </c>
      <c r="L11" s="436">
        <f>'[1]KEY BUSI'!P10</f>
        <v>144611</v>
      </c>
      <c r="M11" s="436">
        <v>1251</v>
      </c>
      <c r="N11" s="437">
        <f t="shared" ref="N11:N22" si="3">M11/L11%</f>
        <v>0.86507941996113713</v>
      </c>
      <c r="O11" s="436">
        <f t="shared" ref="O11:O21" si="4">C11+F11+I11+L11</f>
        <v>742217</v>
      </c>
      <c r="P11" s="436">
        <v>35708</v>
      </c>
      <c r="Q11" s="437">
        <f t="shared" ref="Q11:Q22" si="5">P11/O11%</f>
        <v>4.8109919336258802</v>
      </c>
      <c r="R11" s="436">
        <f>'[1]KEY BUSI'!E10</f>
        <v>1152246</v>
      </c>
      <c r="S11" s="436">
        <f>'[1]NPA ALL'!F10</f>
        <v>38307</v>
      </c>
      <c r="T11" s="437">
        <f t="shared" ref="T11:T22" si="6">S11/R11%</f>
        <v>3.3245504866148377</v>
      </c>
    </row>
    <row r="12" spans="1:20" x14ac:dyDescent="0.25">
      <c r="A12" s="434">
        <v>3</v>
      </c>
      <c r="B12" s="435" t="s">
        <v>67</v>
      </c>
      <c r="C12" s="436">
        <f>'[1]KEY BUSI'!G11</f>
        <v>37101</v>
      </c>
      <c r="D12" s="436">
        <v>1600</v>
      </c>
      <c r="E12" s="437">
        <f t="shared" si="0"/>
        <v>4.3125522223120676</v>
      </c>
      <c r="F12" s="436">
        <f>'[1]KEY BUSI'!J11</f>
        <v>99567</v>
      </c>
      <c r="G12" s="436">
        <v>421</v>
      </c>
      <c r="H12" s="437">
        <f t="shared" si="1"/>
        <v>0.42283085761346634</v>
      </c>
      <c r="I12" s="436">
        <f>'[1]KEY BUSI'!M11</f>
        <v>24131</v>
      </c>
      <c r="J12" s="436">
        <v>0</v>
      </c>
      <c r="K12" s="437">
        <f t="shared" si="2"/>
        <v>0</v>
      </c>
      <c r="L12" s="436">
        <f>'[1]KEY BUSI'!P11</f>
        <v>37947</v>
      </c>
      <c r="M12" s="436">
        <v>86</v>
      </c>
      <c r="N12" s="437">
        <f t="shared" si="3"/>
        <v>0.2266318813081403</v>
      </c>
      <c r="O12" s="436">
        <f t="shared" si="4"/>
        <v>198746</v>
      </c>
      <c r="P12" s="436">
        <v>2107</v>
      </c>
      <c r="Q12" s="437">
        <f t="shared" si="5"/>
        <v>1.0601471224578105</v>
      </c>
      <c r="R12" s="436">
        <f>'[1]KEY BUSI'!E11</f>
        <v>827164</v>
      </c>
      <c r="S12" s="436">
        <f>'[1]NPA ALL'!F11</f>
        <v>2388</v>
      </c>
      <c r="T12" s="437">
        <f t="shared" si="6"/>
        <v>0.28869728373091674</v>
      </c>
    </row>
    <row r="13" spans="1:20" x14ac:dyDescent="0.25">
      <c r="A13" s="434">
        <v>4</v>
      </c>
      <c r="B13" s="435" t="s">
        <v>68</v>
      </c>
      <c r="C13" s="436">
        <f>'[1]KEY BUSI'!G12</f>
        <v>366035</v>
      </c>
      <c r="D13" s="436">
        <v>23271</v>
      </c>
      <c r="E13" s="437">
        <f t="shared" si="0"/>
        <v>6.357588755173686</v>
      </c>
      <c r="F13" s="436">
        <f>'[1]KEY BUSI'!J12</f>
        <v>501522</v>
      </c>
      <c r="G13" s="436">
        <v>37564</v>
      </c>
      <c r="H13" s="437">
        <f t="shared" si="1"/>
        <v>7.4900004386647039</v>
      </c>
      <c r="I13" s="436">
        <f>'[1]KEY BUSI'!M12</f>
        <v>141647</v>
      </c>
      <c r="J13" s="436">
        <v>70067</v>
      </c>
      <c r="K13" s="437">
        <f t="shared" si="2"/>
        <v>49.465925857942629</v>
      </c>
      <c r="L13" s="436">
        <f>'[1]KEY BUSI'!P12</f>
        <v>174153</v>
      </c>
      <c r="M13" s="436">
        <v>1001</v>
      </c>
      <c r="N13" s="437">
        <f t="shared" si="3"/>
        <v>0.57478194461192167</v>
      </c>
      <c r="O13" s="436">
        <f t="shared" si="4"/>
        <v>1183357</v>
      </c>
      <c r="P13" s="436">
        <v>131972</v>
      </c>
      <c r="Q13" s="437">
        <f t="shared" si="5"/>
        <v>11.152340333475021</v>
      </c>
      <c r="R13" s="436">
        <f>'[1]KEY BUSI'!E12</f>
        <v>2054188</v>
      </c>
      <c r="S13" s="436">
        <f>'[1]NPA ALL'!F12</f>
        <v>166710</v>
      </c>
      <c r="T13" s="437">
        <f t="shared" si="6"/>
        <v>8.1156155132831067</v>
      </c>
    </row>
    <row r="14" spans="1:20" x14ac:dyDescent="0.25">
      <c r="A14" s="434">
        <v>5</v>
      </c>
      <c r="B14" s="435" t="s">
        <v>69</v>
      </c>
      <c r="C14" s="436">
        <f>'[1]KEY BUSI'!G13</f>
        <v>266572</v>
      </c>
      <c r="D14" s="436">
        <v>55872</v>
      </c>
      <c r="E14" s="437">
        <f t="shared" si="0"/>
        <v>20.959440601413505</v>
      </c>
      <c r="F14" s="436">
        <f>'[1]KEY BUSI'!J13</f>
        <v>216568</v>
      </c>
      <c r="G14" s="436">
        <v>6500</v>
      </c>
      <c r="H14" s="437">
        <f t="shared" si="1"/>
        <v>3.0013667762550331</v>
      </c>
      <c r="I14" s="436">
        <f>'[1]KEY BUSI'!M13</f>
        <v>15179</v>
      </c>
      <c r="J14" s="436">
        <v>2783</v>
      </c>
      <c r="K14" s="437">
        <f t="shared" si="2"/>
        <v>18.334541142367748</v>
      </c>
      <c r="L14" s="436">
        <f>'[1]KEY BUSI'!P13</f>
        <v>95952</v>
      </c>
      <c r="M14" s="436">
        <v>1190</v>
      </c>
      <c r="N14" s="437">
        <f t="shared" si="3"/>
        <v>1.2402034350508588</v>
      </c>
      <c r="O14" s="436">
        <f t="shared" si="4"/>
        <v>594271</v>
      </c>
      <c r="P14" s="436">
        <v>66713</v>
      </c>
      <c r="Q14" s="437">
        <f t="shared" si="5"/>
        <v>11.226023144323044</v>
      </c>
      <c r="R14" s="436">
        <f>'[1]KEY BUSI'!E13</f>
        <v>845398</v>
      </c>
      <c r="S14" s="436">
        <f>'[1]NPA ALL'!F13</f>
        <v>67521</v>
      </c>
      <c r="T14" s="437">
        <f t="shared" si="6"/>
        <v>7.9868890155879244</v>
      </c>
    </row>
    <row r="15" spans="1:20" x14ac:dyDescent="0.25">
      <c r="A15" s="434">
        <v>6</v>
      </c>
      <c r="B15" s="435" t="s">
        <v>70</v>
      </c>
      <c r="C15" s="436">
        <f>'[1]KEY BUSI'!G14</f>
        <v>115847</v>
      </c>
      <c r="D15" s="436">
        <v>9636</v>
      </c>
      <c r="E15" s="437">
        <f t="shared" si="0"/>
        <v>8.3178675321760593</v>
      </c>
      <c r="F15" s="436">
        <f>'[1]KEY BUSI'!J14</f>
        <v>168418</v>
      </c>
      <c r="G15" s="436">
        <v>2617</v>
      </c>
      <c r="H15" s="437">
        <f t="shared" si="1"/>
        <v>1.5538719139284398</v>
      </c>
      <c r="I15" s="436">
        <f>'[1]KEY BUSI'!M14</f>
        <v>65734</v>
      </c>
      <c r="J15" s="436">
        <v>0</v>
      </c>
      <c r="K15" s="437">
        <f t="shared" si="2"/>
        <v>0</v>
      </c>
      <c r="L15" s="436">
        <f>'[1]KEY BUSI'!P14</f>
        <v>52048</v>
      </c>
      <c r="M15" s="436">
        <v>138</v>
      </c>
      <c r="N15" s="437">
        <f t="shared" si="3"/>
        <v>0.26513987088841068</v>
      </c>
      <c r="O15" s="436">
        <f t="shared" si="4"/>
        <v>402047</v>
      </c>
      <c r="P15" s="436">
        <v>12392</v>
      </c>
      <c r="Q15" s="437">
        <f t="shared" si="5"/>
        <v>3.0822267048379919</v>
      </c>
      <c r="R15" s="436">
        <f>'[1]KEY BUSI'!E14</f>
        <v>957194</v>
      </c>
      <c r="S15" s="436">
        <f>'[1]NPA ALL'!F14</f>
        <v>12931</v>
      </c>
      <c r="T15" s="437">
        <f t="shared" si="6"/>
        <v>1.3509278160957967</v>
      </c>
    </row>
    <row r="16" spans="1:20" x14ac:dyDescent="0.25">
      <c r="A16" s="434">
        <v>7</v>
      </c>
      <c r="B16" s="435" t="s">
        <v>71</v>
      </c>
      <c r="C16" s="436">
        <f>'[1]KEY BUSI'!G15</f>
        <v>110183</v>
      </c>
      <c r="D16" s="436">
        <v>5990</v>
      </c>
      <c r="E16" s="437">
        <f t="shared" si="0"/>
        <v>5.4364103355327051</v>
      </c>
      <c r="F16" s="436">
        <f>'[1]KEY BUSI'!J15</f>
        <v>57841</v>
      </c>
      <c r="G16" s="436">
        <v>825</v>
      </c>
      <c r="H16" s="437">
        <f t="shared" si="1"/>
        <v>1.426323887899587</v>
      </c>
      <c r="I16" s="436">
        <f>'[1]KEY BUSI'!M15</f>
        <v>25097</v>
      </c>
      <c r="J16" s="436">
        <v>0</v>
      </c>
      <c r="K16" s="437">
        <f t="shared" si="2"/>
        <v>0</v>
      </c>
      <c r="L16" s="436">
        <f>'[1]KEY BUSI'!P15</f>
        <v>44969</v>
      </c>
      <c r="M16" s="436">
        <v>124</v>
      </c>
      <c r="N16" s="437">
        <f t="shared" si="3"/>
        <v>0.27574551357601906</v>
      </c>
      <c r="O16" s="436">
        <f t="shared" si="4"/>
        <v>238090</v>
      </c>
      <c r="P16" s="436">
        <v>6939</v>
      </c>
      <c r="Q16" s="437">
        <f t="shared" si="5"/>
        <v>2.9144441177705906</v>
      </c>
      <c r="R16" s="436">
        <f>'[1]KEY BUSI'!E15</f>
        <v>774628</v>
      </c>
      <c r="S16" s="436">
        <f>'[1]NPA ALL'!F15</f>
        <v>9576</v>
      </c>
      <c r="T16" s="437">
        <f t="shared" si="6"/>
        <v>1.2362062822412823</v>
      </c>
    </row>
    <row r="17" spans="1:20" x14ac:dyDescent="0.25">
      <c r="A17" s="434">
        <v>8</v>
      </c>
      <c r="B17" s="435" t="s">
        <v>73</v>
      </c>
      <c r="C17" s="436">
        <f>'[1]KEY BUSI'!G16</f>
        <v>2024811</v>
      </c>
      <c r="D17" s="436">
        <v>181527</v>
      </c>
      <c r="E17" s="437">
        <f t="shared" si="0"/>
        <v>8.9651330420468867</v>
      </c>
      <c r="F17" s="436">
        <f>'[1]KEY BUSI'!J16</f>
        <v>1252100</v>
      </c>
      <c r="G17" s="436">
        <v>51907</v>
      </c>
      <c r="H17" s="437">
        <f t="shared" si="1"/>
        <v>4.1455953997284558</v>
      </c>
      <c r="I17" s="436">
        <f>'[1]KEY BUSI'!M16</f>
        <v>243743</v>
      </c>
      <c r="J17" s="436">
        <v>2771</v>
      </c>
      <c r="K17" s="437">
        <f t="shared" si="2"/>
        <v>1.1368531609112877</v>
      </c>
      <c r="L17" s="436">
        <f>'[1]KEY BUSI'!P16</f>
        <v>390276</v>
      </c>
      <c r="M17" s="436">
        <v>3798</v>
      </c>
      <c r="N17" s="437">
        <f t="shared" si="3"/>
        <v>0.97315745779909602</v>
      </c>
      <c r="O17" s="436">
        <f t="shared" si="4"/>
        <v>3910930</v>
      </c>
      <c r="P17" s="436">
        <v>240004</v>
      </c>
      <c r="Q17" s="437">
        <f t="shared" si="5"/>
        <v>6.1367500824612042</v>
      </c>
      <c r="R17" s="436">
        <f>'[1]KEY BUSI'!E16</f>
        <v>6498349</v>
      </c>
      <c r="S17" s="436">
        <f>'[1]NPA ALL'!F16</f>
        <v>259796</v>
      </c>
      <c r="T17" s="437">
        <f t="shared" si="6"/>
        <v>3.9978769992193404</v>
      </c>
    </row>
    <row r="18" spans="1:20" x14ac:dyDescent="0.25">
      <c r="A18" s="434">
        <v>9</v>
      </c>
      <c r="B18" s="435" t="s">
        <v>72</v>
      </c>
      <c r="C18" s="436">
        <f>'[1]KEY BUSI'!G17</f>
        <v>83739</v>
      </c>
      <c r="D18" s="436">
        <v>8745</v>
      </c>
      <c r="E18" s="437">
        <f t="shared" si="0"/>
        <v>10.443162684054025</v>
      </c>
      <c r="F18" s="436">
        <f>'[1]KEY BUSI'!J17</f>
        <v>70049</v>
      </c>
      <c r="G18" s="436">
        <v>2247</v>
      </c>
      <c r="H18" s="437">
        <f t="shared" si="1"/>
        <v>3.20775457179974</v>
      </c>
      <c r="I18" s="436">
        <f>'[1]KEY BUSI'!M17</f>
        <v>1428</v>
      </c>
      <c r="J18" s="436">
        <v>0</v>
      </c>
      <c r="K18" s="437">
        <f t="shared" si="2"/>
        <v>0</v>
      </c>
      <c r="L18" s="436">
        <f>'[1]KEY BUSI'!P17</f>
        <v>18520</v>
      </c>
      <c r="M18" s="436">
        <v>613</v>
      </c>
      <c r="N18" s="437">
        <f t="shared" si="3"/>
        <v>3.3099352051835855</v>
      </c>
      <c r="O18" s="436">
        <f t="shared" si="4"/>
        <v>173736</v>
      </c>
      <c r="P18" s="436">
        <v>11605</v>
      </c>
      <c r="Q18" s="437">
        <f t="shared" si="5"/>
        <v>6.6796749090574208</v>
      </c>
      <c r="R18" s="436">
        <f>'[1]KEY BUSI'!E17</f>
        <v>249138</v>
      </c>
      <c r="S18" s="436">
        <f>'[1]NPA ALL'!F17</f>
        <v>13128</v>
      </c>
      <c r="T18" s="437">
        <f t="shared" si="6"/>
        <v>5.2693687835657341</v>
      </c>
    </row>
    <row r="19" spans="1:20" x14ac:dyDescent="0.25">
      <c r="A19" s="434">
        <v>10</v>
      </c>
      <c r="B19" s="435" t="s">
        <v>75</v>
      </c>
      <c r="C19" s="436">
        <f>'[1]KEY BUSI'!G18</f>
        <v>421571</v>
      </c>
      <c r="D19" s="436">
        <v>25292</v>
      </c>
      <c r="E19" s="437">
        <f t="shared" si="0"/>
        <v>5.9994639099938087</v>
      </c>
      <c r="F19" s="436">
        <f>'[1]KEY BUSI'!J18</f>
        <v>387704</v>
      </c>
      <c r="G19" s="436">
        <v>11919</v>
      </c>
      <c r="H19" s="437">
        <f t="shared" si="1"/>
        <v>3.0742525225429711</v>
      </c>
      <c r="I19" s="436">
        <f>'[1]KEY BUSI'!M18</f>
        <v>88619</v>
      </c>
      <c r="J19" s="436">
        <v>6388</v>
      </c>
      <c r="K19" s="437">
        <f t="shared" si="2"/>
        <v>7.2083864633994965</v>
      </c>
      <c r="L19" s="436">
        <f>'[1]KEY BUSI'!P18</f>
        <v>90328</v>
      </c>
      <c r="M19" s="436">
        <v>671</v>
      </c>
      <c r="N19" s="437">
        <f t="shared" si="3"/>
        <v>0.74284828624568244</v>
      </c>
      <c r="O19" s="436">
        <f t="shared" si="4"/>
        <v>988222</v>
      </c>
      <c r="P19" s="436">
        <v>44270</v>
      </c>
      <c r="Q19" s="437">
        <f t="shared" si="5"/>
        <v>4.4797626444260503</v>
      </c>
      <c r="R19" s="436">
        <f>'[1]KEY BUSI'!E18</f>
        <v>1733036</v>
      </c>
      <c r="S19" s="436">
        <f>'[1]NPA ALL'!F18</f>
        <v>61652</v>
      </c>
      <c r="T19" s="437">
        <f t="shared" si="6"/>
        <v>3.5574563944430468</v>
      </c>
    </row>
    <row r="20" spans="1:20" x14ac:dyDescent="0.25">
      <c r="A20" s="434">
        <v>11</v>
      </c>
      <c r="B20" s="435" t="s">
        <v>74</v>
      </c>
      <c r="C20" s="436">
        <f>'[1]KEY BUSI'!G19</f>
        <v>372861</v>
      </c>
      <c r="D20" s="436">
        <v>32835</v>
      </c>
      <c r="E20" s="437">
        <f t="shared" si="0"/>
        <v>8.8062307401417677</v>
      </c>
      <c r="F20" s="436">
        <f>'[1]KEY BUSI'!J19</f>
        <v>443127</v>
      </c>
      <c r="G20" s="436">
        <v>5790</v>
      </c>
      <c r="H20" s="437">
        <f t="shared" si="1"/>
        <v>1.3066231576951979</v>
      </c>
      <c r="I20" s="436">
        <f>'[1]KEY BUSI'!M19</f>
        <v>10752</v>
      </c>
      <c r="J20" s="436">
        <v>0</v>
      </c>
      <c r="K20" s="437">
        <f t="shared" si="2"/>
        <v>0</v>
      </c>
      <c r="L20" s="436">
        <f>'[1]KEY BUSI'!P19</f>
        <v>185415</v>
      </c>
      <c r="M20" s="436">
        <v>1080</v>
      </c>
      <c r="N20" s="437">
        <f t="shared" si="3"/>
        <v>0.58247714586198529</v>
      </c>
      <c r="O20" s="436">
        <f t="shared" si="4"/>
        <v>1012155</v>
      </c>
      <c r="P20" s="436">
        <v>39704</v>
      </c>
      <c r="Q20" s="437">
        <f t="shared" si="5"/>
        <v>3.9227193463451746</v>
      </c>
      <c r="R20" s="436">
        <f>'[1]KEY BUSI'!E19</f>
        <v>1454923</v>
      </c>
      <c r="S20" s="436">
        <f>'[1]NPA ALL'!F19</f>
        <v>41551</v>
      </c>
      <c r="T20" s="437">
        <f t="shared" si="6"/>
        <v>2.8558899680601653</v>
      </c>
    </row>
    <row r="21" spans="1:20" x14ac:dyDescent="0.25">
      <c r="A21" s="434">
        <v>12</v>
      </c>
      <c r="B21" s="435" t="s">
        <v>64</v>
      </c>
      <c r="C21" s="436">
        <f>'[1]KEY BUSI'!G20</f>
        <v>2659593</v>
      </c>
      <c r="D21" s="436">
        <v>356789</v>
      </c>
      <c r="E21" s="437">
        <f t="shared" si="0"/>
        <v>13.415172923075072</v>
      </c>
      <c r="F21" s="436">
        <f>'[1]KEY BUSI'!J20</f>
        <v>2419621</v>
      </c>
      <c r="G21" s="436">
        <v>35845</v>
      </c>
      <c r="H21" s="437">
        <f t="shared" si="1"/>
        <v>1.4814303562417421</v>
      </c>
      <c r="I21" s="436">
        <f>'[1]KEY BUSI'!M20</f>
        <v>3681488</v>
      </c>
      <c r="J21" s="436">
        <v>1745</v>
      </c>
      <c r="K21" s="437">
        <f t="shared" si="2"/>
        <v>4.7399312451921617E-2</v>
      </c>
      <c r="L21" s="436">
        <f>'[1]KEY BUSI'!P20</f>
        <v>1838418</v>
      </c>
      <c r="M21" s="436">
        <v>19993</v>
      </c>
      <c r="N21" s="437">
        <f t="shared" si="3"/>
        <v>1.0875111100957453</v>
      </c>
      <c r="O21" s="436">
        <f t="shared" si="4"/>
        <v>10599120</v>
      </c>
      <c r="P21" s="436">
        <v>414498</v>
      </c>
      <c r="Q21" s="437">
        <f t="shared" si="5"/>
        <v>3.9106831510540498</v>
      </c>
      <c r="R21" s="436">
        <f>'[1]KEY BUSI'!E20</f>
        <v>18857788</v>
      </c>
      <c r="S21" s="436">
        <f>'[1]NPA ALL'!F20</f>
        <v>462234</v>
      </c>
      <c r="T21" s="437">
        <f t="shared" si="6"/>
        <v>2.4511570498088111</v>
      </c>
    </row>
    <row r="22" spans="1:20" x14ac:dyDescent="0.25">
      <c r="A22" s="438" t="s">
        <v>349</v>
      </c>
      <c r="B22" s="439" t="s">
        <v>76</v>
      </c>
      <c r="C22" s="440">
        <f>SUM(C10:C21)</f>
        <v>9067638</v>
      </c>
      <c r="D22" s="440">
        <f>SUM(D10:D21)</f>
        <v>848725</v>
      </c>
      <c r="E22" s="441">
        <f t="shared" si="0"/>
        <v>9.3599347481670527</v>
      </c>
      <c r="F22" s="440">
        <f>SUM(F10:F21)</f>
        <v>7093209</v>
      </c>
      <c r="G22" s="440">
        <f>SUM(G10:G21)</f>
        <v>228458</v>
      </c>
      <c r="H22" s="441">
        <f t="shared" si="1"/>
        <v>3.2207989359963878</v>
      </c>
      <c r="I22" s="440">
        <f>SUM(I10:I21)</f>
        <v>4503128</v>
      </c>
      <c r="J22" s="440">
        <f>SUM(J10:J21)</f>
        <v>90229</v>
      </c>
      <c r="K22" s="441">
        <f t="shared" si="2"/>
        <v>2.0036960974682487</v>
      </c>
      <c r="L22" s="440">
        <f>SUM(L10:L21)</f>
        <v>3588391</v>
      </c>
      <c r="M22" s="440">
        <f>SUM(M10:M21)</f>
        <v>33429</v>
      </c>
      <c r="N22" s="441">
        <f t="shared" si="3"/>
        <v>0.93158744406615657</v>
      </c>
      <c r="O22" s="440">
        <f>C22+F22+I22+L22</f>
        <v>24252366</v>
      </c>
      <c r="P22" s="440">
        <f>SUM(P10:P21)</f>
        <v>1201407</v>
      </c>
      <c r="Q22" s="441">
        <f t="shared" si="5"/>
        <v>4.9537723453456044</v>
      </c>
      <c r="R22" s="440">
        <f>SUM(R10:R21)</f>
        <v>42169953</v>
      </c>
      <c r="S22" s="440">
        <f>SUM(S10:S21)</f>
        <v>1374053</v>
      </c>
      <c r="T22" s="441">
        <f t="shared" si="6"/>
        <v>3.2583697686359763</v>
      </c>
    </row>
    <row r="23" spans="1:20" x14ac:dyDescent="0.25">
      <c r="A23" s="433" t="s">
        <v>77</v>
      </c>
      <c r="B23" s="433"/>
      <c r="C23" s="433"/>
      <c r="D23" s="433"/>
      <c r="E23" s="433"/>
      <c r="F23" s="433"/>
      <c r="G23" s="433"/>
      <c r="H23" s="433"/>
      <c r="I23" s="433"/>
      <c r="J23" s="433"/>
      <c r="K23" s="433"/>
      <c r="L23" s="433"/>
      <c r="M23" s="433"/>
      <c r="N23" s="433"/>
      <c r="O23" s="433"/>
      <c r="P23" s="433"/>
      <c r="Q23" s="433"/>
      <c r="R23" s="433"/>
      <c r="S23" s="433"/>
      <c r="T23" s="433"/>
    </row>
    <row r="24" spans="1:20" x14ac:dyDescent="0.25">
      <c r="A24" s="434">
        <v>13</v>
      </c>
      <c r="B24" s="435" t="s">
        <v>78</v>
      </c>
      <c r="C24" s="436">
        <f>'[1]KEY BUSI'!G23</f>
        <v>665116</v>
      </c>
      <c r="D24" s="436">
        <v>35554</v>
      </c>
      <c r="E24" s="437">
        <f t="shared" ref="E24:E46" si="7">D24/C24%</f>
        <v>5.3455337114127461</v>
      </c>
      <c r="F24" s="436">
        <f>'[1]KEY BUSI'!J23</f>
        <v>1465847</v>
      </c>
      <c r="G24" s="436">
        <v>26477</v>
      </c>
      <c r="H24" s="437">
        <f t="shared" ref="H24:H46" si="8">G24/F24%</f>
        <v>1.8062594527259668</v>
      </c>
      <c r="I24" s="436">
        <f>'[1]KEY BUSI'!M23</f>
        <v>178831</v>
      </c>
      <c r="J24" s="436">
        <v>1081</v>
      </c>
      <c r="K24" s="437">
        <f t="shared" ref="K24:K44" si="9">J24/I24%</f>
        <v>0.60448132594460691</v>
      </c>
      <c r="L24" s="436">
        <f>'[1]KEY BUSI'!P23</f>
        <v>182442</v>
      </c>
      <c r="M24" s="436">
        <v>3108</v>
      </c>
      <c r="N24" s="437">
        <f t="shared" ref="N24:N46" si="10">M24/L24%</f>
        <v>1.7035551024435163</v>
      </c>
      <c r="O24" s="436">
        <f t="shared" ref="O24:O45" si="11">C24+F24+I24+L24</f>
        <v>2492236</v>
      </c>
      <c r="P24" s="436">
        <v>66220</v>
      </c>
      <c r="Q24" s="437">
        <f t="shared" ref="Q24:Q46" si="12">P24/O24%</f>
        <v>2.6570517398833817</v>
      </c>
      <c r="R24" s="436">
        <f>'[1]KEY BUSI'!E23</f>
        <v>4037601</v>
      </c>
      <c r="S24" s="436">
        <f>'[1]NPA ALL'!F23</f>
        <v>102018</v>
      </c>
      <c r="T24" s="437">
        <f t="shared" ref="T24:T46" si="13">S24/R24%</f>
        <v>2.5266984033340587</v>
      </c>
    </row>
    <row r="25" spans="1:20" x14ac:dyDescent="0.25">
      <c r="A25" s="434">
        <v>14</v>
      </c>
      <c r="B25" s="435" t="s">
        <v>79</v>
      </c>
      <c r="C25" s="436">
        <f>'[1]KEY BUSI'!G24</f>
        <v>69699</v>
      </c>
      <c r="D25" s="436">
        <v>30678</v>
      </c>
      <c r="E25" s="437">
        <f t="shared" si="7"/>
        <v>44.014978694098907</v>
      </c>
      <c r="F25" s="436">
        <f>'[1]KEY BUSI'!J24</f>
        <v>135434</v>
      </c>
      <c r="G25" s="436">
        <v>6933</v>
      </c>
      <c r="H25" s="437">
        <f t="shared" si="8"/>
        <v>5.1190986015328503</v>
      </c>
      <c r="I25" s="436">
        <f>'[1]KEY BUSI'!M24</f>
        <v>4483</v>
      </c>
      <c r="J25" s="436">
        <v>262</v>
      </c>
      <c r="K25" s="437">
        <f t="shared" si="9"/>
        <v>5.8443006915012274</v>
      </c>
      <c r="L25" s="436">
        <f>'[1]KEY BUSI'!P24</f>
        <v>73826</v>
      </c>
      <c r="M25" s="436">
        <v>3101</v>
      </c>
      <c r="N25" s="437">
        <f t="shared" si="10"/>
        <v>4.200417197193401</v>
      </c>
      <c r="O25" s="436">
        <f t="shared" si="11"/>
        <v>283442</v>
      </c>
      <c r="P25" s="436">
        <v>40974</v>
      </c>
      <c r="Q25" s="437">
        <f t="shared" si="12"/>
        <v>14.455867514341557</v>
      </c>
      <c r="R25" s="436">
        <f>'[1]KEY BUSI'!E24</f>
        <v>605266</v>
      </c>
      <c r="S25" s="436">
        <f>'[1]NPA ALL'!F24</f>
        <v>47350</v>
      </c>
      <c r="T25" s="437">
        <f t="shared" si="13"/>
        <v>7.8230067441422451</v>
      </c>
    </row>
    <row r="26" spans="1:20" x14ac:dyDescent="0.25">
      <c r="A26" s="434">
        <v>15</v>
      </c>
      <c r="B26" s="435" t="s">
        <v>80</v>
      </c>
      <c r="C26" s="436">
        <f>'[1]KEY BUSI'!G25</f>
        <v>8981</v>
      </c>
      <c r="D26" s="436">
        <v>1345</v>
      </c>
      <c r="E26" s="437">
        <f t="shared" si="7"/>
        <v>14.976060572319341</v>
      </c>
      <c r="F26" s="436">
        <f>'[1]KEY BUSI'!J25</f>
        <v>605</v>
      </c>
      <c r="G26" s="436">
        <v>6</v>
      </c>
      <c r="H26" s="437">
        <f t="shared" si="8"/>
        <v>0.99173553719008267</v>
      </c>
      <c r="I26" s="436">
        <f>'[1]KEY BUSI'!M25</f>
        <v>0</v>
      </c>
      <c r="J26" s="436">
        <v>0</v>
      </c>
      <c r="K26" s="437">
        <v>0</v>
      </c>
      <c r="L26" s="436">
        <f>'[1]KEY BUSI'!P25</f>
        <v>15</v>
      </c>
      <c r="M26" s="436">
        <v>13</v>
      </c>
      <c r="N26" s="437">
        <f t="shared" si="10"/>
        <v>86.666666666666671</v>
      </c>
      <c r="O26" s="436">
        <f t="shared" si="11"/>
        <v>9601</v>
      </c>
      <c r="P26" s="436">
        <v>1365</v>
      </c>
      <c r="Q26" s="437">
        <f t="shared" si="12"/>
        <v>14.217269034475574</v>
      </c>
      <c r="R26" s="436">
        <f>'[1]KEY BUSI'!E25</f>
        <v>22025</v>
      </c>
      <c r="S26" s="436">
        <f>'[1]NPA ALL'!F25</f>
        <v>2076</v>
      </c>
      <c r="T26" s="437">
        <f t="shared" si="13"/>
        <v>9.4256526674233818</v>
      </c>
    </row>
    <row r="27" spans="1:20" x14ac:dyDescent="0.25">
      <c r="A27" s="434">
        <v>16</v>
      </c>
      <c r="B27" s="435" t="s">
        <v>81</v>
      </c>
      <c r="C27" s="436">
        <f>'[1]KEY BUSI'!G26</f>
        <v>2049</v>
      </c>
      <c r="D27" s="436">
        <v>192</v>
      </c>
      <c r="E27" s="437">
        <f t="shared" si="7"/>
        <v>9.3704245973645683</v>
      </c>
      <c r="F27" s="436">
        <f>'[1]KEY BUSI'!J26</f>
        <v>103789</v>
      </c>
      <c r="G27" s="436">
        <v>3383</v>
      </c>
      <c r="H27" s="437">
        <f t="shared" si="8"/>
        <v>3.2594976346240929</v>
      </c>
      <c r="I27" s="436">
        <f>'[1]KEY BUSI'!M26</f>
        <v>2776</v>
      </c>
      <c r="J27" s="436">
        <v>0</v>
      </c>
      <c r="K27" s="437">
        <f t="shared" si="9"/>
        <v>0</v>
      </c>
      <c r="L27" s="436">
        <f>'[1]KEY BUSI'!P26</f>
        <v>1667</v>
      </c>
      <c r="M27" s="436">
        <v>82</v>
      </c>
      <c r="N27" s="437">
        <f t="shared" si="10"/>
        <v>4.9190161967606469</v>
      </c>
      <c r="O27" s="436">
        <f t="shared" si="11"/>
        <v>110281</v>
      </c>
      <c r="P27" s="436">
        <v>3657</v>
      </c>
      <c r="Q27" s="437">
        <f t="shared" si="12"/>
        <v>3.3160743917809961</v>
      </c>
      <c r="R27" s="436">
        <f>'[1]KEY BUSI'!E26</f>
        <v>145287</v>
      </c>
      <c r="S27" s="436">
        <f>'[1]NPA ALL'!F26</f>
        <v>5157</v>
      </c>
      <c r="T27" s="437">
        <f t="shared" si="13"/>
        <v>3.5495261103884039</v>
      </c>
    </row>
    <row r="28" spans="1:20" x14ac:dyDescent="0.25">
      <c r="A28" s="434">
        <v>17</v>
      </c>
      <c r="B28" s="435" t="s">
        <v>82</v>
      </c>
      <c r="C28" s="436">
        <f>'[1]KEY BUSI'!G27</f>
        <v>94402</v>
      </c>
      <c r="D28" s="436">
        <v>3146</v>
      </c>
      <c r="E28" s="437">
        <f t="shared" si="7"/>
        <v>3.3325565136331856</v>
      </c>
      <c r="F28" s="436">
        <f>'[1]KEY BUSI'!J27</f>
        <v>60358</v>
      </c>
      <c r="G28" s="436">
        <v>2211</v>
      </c>
      <c r="H28" s="437">
        <f t="shared" si="8"/>
        <v>3.6631432453030248</v>
      </c>
      <c r="I28" s="436">
        <f>'[1]KEY BUSI'!M27</f>
        <v>140</v>
      </c>
      <c r="J28" s="436">
        <v>0</v>
      </c>
      <c r="K28" s="437">
        <f t="shared" si="9"/>
        <v>0</v>
      </c>
      <c r="L28" s="436">
        <f>'[1]KEY BUSI'!P27</f>
        <v>54398</v>
      </c>
      <c r="M28" s="436">
        <v>802</v>
      </c>
      <c r="N28" s="437">
        <f t="shared" si="10"/>
        <v>1.4743189087834112</v>
      </c>
      <c r="O28" s="436">
        <f t="shared" si="11"/>
        <v>209298</v>
      </c>
      <c r="P28" s="436">
        <v>6160</v>
      </c>
      <c r="Q28" s="437">
        <f t="shared" si="12"/>
        <v>2.9431719366644686</v>
      </c>
      <c r="R28" s="436">
        <f>'[1]KEY BUSI'!E27</f>
        <v>341438</v>
      </c>
      <c r="S28" s="436">
        <f>'[1]NPA ALL'!F27</f>
        <v>8917</v>
      </c>
      <c r="T28" s="437">
        <f t="shared" si="13"/>
        <v>2.6116015206274636</v>
      </c>
    </row>
    <row r="29" spans="1:20" x14ac:dyDescent="0.25">
      <c r="A29" s="434">
        <v>18</v>
      </c>
      <c r="B29" s="435" t="s">
        <v>83</v>
      </c>
      <c r="C29" s="436">
        <f>'[1]KEY BUSI'!G28</f>
        <v>0</v>
      </c>
      <c r="D29" s="436">
        <v>0</v>
      </c>
      <c r="E29" s="437" t="e">
        <f t="shared" si="7"/>
        <v>#DIV/0!</v>
      </c>
      <c r="F29" s="436">
        <f>'[1]KEY BUSI'!J28</f>
        <v>162</v>
      </c>
      <c r="G29" s="436">
        <v>17</v>
      </c>
      <c r="H29" s="437">
        <f t="shared" si="8"/>
        <v>10.493827160493826</v>
      </c>
      <c r="I29" s="436">
        <f>'[1]KEY BUSI'!M28</f>
        <v>0</v>
      </c>
      <c r="J29" s="436">
        <v>0</v>
      </c>
      <c r="K29" s="437">
        <v>0</v>
      </c>
      <c r="L29" s="436">
        <f>'[1]KEY BUSI'!P28</f>
        <v>114</v>
      </c>
      <c r="M29" s="436">
        <v>10</v>
      </c>
      <c r="N29" s="437">
        <f t="shared" si="10"/>
        <v>8.7719298245614041</v>
      </c>
      <c r="O29" s="436">
        <f t="shared" si="11"/>
        <v>276</v>
      </c>
      <c r="P29" s="436">
        <v>26</v>
      </c>
      <c r="Q29" s="437">
        <f t="shared" si="12"/>
        <v>9.4202898550724647</v>
      </c>
      <c r="R29" s="436">
        <f>'[1]KEY BUSI'!E28</f>
        <v>3567</v>
      </c>
      <c r="S29" s="436">
        <f>'[1]NPA ALL'!F28</f>
        <v>43</v>
      </c>
      <c r="T29" s="437">
        <f t="shared" si="13"/>
        <v>1.2054948135688253</v>
      </c>
    </row>
    <row r="30" spans="1:20" x14ac:dyDescent="0.25">
      <c r="A30" s="434">
        <v>19</v>
      </c>
      <c r="B30" s="435" t="s">
        <v>84</v>
      </c>
      <c r="C30" s="436">
        <f>'[1]KEY BUSI'!G29</f>
        <v>6343</v>
      </c>
      <c r="D30" s="436">
        <v>158</v>
      </c>
      <c r="E30" s="437">
        <f t="shared" si="7"/>
        <v>2.4909348888538547</v>
      </c>
      <c r="F30" s="436">
        <f>'[1]KEY BUSI'!J29</f>
        <v>45838</v>
      </c>
      <c r="G30" s="436">
        <v>433</v>
      </c>
      <c r="H30" s="437">
        <f t="shared" si="8"/>
        <v>0.94463109210698548</v>
      </c>
      <c r="I30" s="436">
        <f>'[1]KEY BUSI'!M29</f>
        <v>20032</v>
      </c>
      <c r="J30" s="436">
        <v>0</v>
      </c>
      <c r="K30" s="437">
        <f t="shared" si="9"/>
        <v>0</v>
      </c>
      <c r="L30" s="436">
        <f>'[1]KEY BUSI'!P29</f>
        <v>1552</v>
      </c>
      <c r="M30" s="436">
        <v>17</v>
      </c>
      <c r="N30" s="437">
        <f t="shared" si="10"/>
        <v>1.0953608247422681</v>
      </c>
      <c r="O30" s="436">
        <f t="shared" si="11"/>
        <v>73765</v>
      </c>
      <c r="P30" s="436">
        <v>608</v>
      </c>
      <c r="Q30" s="437">
        <f t="shared" si="12"/>
        <v>0.82423913780248093</v>
      </c>
      <c r="R30" s="436">
        <f>'[1]KEY BUSI'!E29</f>
        <v>323600</v>
      </c>
      <c r="S30" s="436">
        <f>'[1]NPA ALL'!F29</f>
        <v>1117</v>
      </c>
      <c r="T30" s="437">
        <f t="shared" si="13"/>
        <v>0.34517923362175523</v>
      </c>
    </row>
    <row r="31" spans="1:20" x14ac:dyDescent="0.25">
      <c r="A31" s="434">
        <v>20</v>
      </c>
      <c r="B31" s="435" t="s">
        <v>85</v>
      </c>
      <c r="C31" s="436">
        <f>'[1]KEY BUSI'!G30</f>
        <v>1830197</v>
      </c>
      <c r="D31" s="436">
        <v>139905</v>
      </c>
      <c r="E31" s="437">
        <f t="shared" si="7"/>
        <v>7.6442590606366414</v>
      </c>
      <c r="F31" s="436">
        <f>'[1]KEY BUSI'!J30</f>
        <v>3651806</v>
      </c>
      <c r="G31" s="436">
        <v>31871</v>
      </c>
      <c r="H31" s="437">
        <f t="shared" si="8"/>
        <v>0.87274625212839896</v>
      </c>
      <c r="I31" s="436">
        <f>'[1]KEY BUSI'!M30</f>
        <v>694984</v>
      </c>
      <c r="J31" s="436">
        <v>241</v>
      </c>
      <c r="K31" s="437">
        <f t="shared" si="9"/>
        <v>3.4677057313549663E-2</v>
      </c>
      <c r="L31" s="436">
        <f>'[1]KEY BUSI'!P30</f>
        <v>1008023</v>
      </c>
      <c r="M31" s="436">
        <v>6841</v>
      </c>
      <c r="N31" s="437">
        <f t="shared" si="10"/>
        <v>0.67865514973368668</v>
      </c>
      <c r="O31" s="436">
        <f t="shared" si="11"/>
        <v>7185010</v>
      </c>
      <c r="P31" s="436">
        <v>178858</v>
      </c>
      <c r="Q31" s="437">
        <f t="shared" si="12"/>
        <v>2.4893215179937118</v>
      </c>
      <c r="R31" s="436">
        <f>'[1]KEY BUSI'!E30</f>
        <v>12595689</v>
      </c>
      <c r="S31" s="436">
        <f>'[1]NPA ALL'!F30</f>
        <v>214404</v>
      </c>
      <c r="T31" s="437">
        <f t="shared" si="13"/>
        <v>1.7022014436844226</v>
      </c>
    </row>
    <row r="32" spans="1:20" x14ac:dyDescent="0.25">
      <c r="A32" s="434">
        <v>21</v>
      </c>
      <c r="B32" s="401" t="s">
        <v>86</v>
      </c>
      <c r="C32" s="436">
        <f>'[1]KEY BUSI'!G31</f>
        <v>1095310</v>
      </c>
      <c r="D32" s="436">
        <v>100443</v>
      </c>
      <c r="E32" s="437">
        <f t="shared" si="7"/>
        <v>9.1702805598415065</v>
      </c>
      <c r="F32" s="436">
        <f>'[1]KEY BUSI'!J31</f>
        <v>3310329</v>
      </c>
      <c r="G32" s="436">
        <v>15735</v>
      </c>
      <c r="H32" s="437">
        <f t="shared" si="8"/>
        <v>0.47533039767346386</v>
      </c>
      <c r="I32" s="436">
        <f>'[1]KEY BUSI'!M31</f>
        <v>315258</v>
      </c>
      <c r="J32" s="436">
        <v>404</v>
      </c>
      <c r="K32" s="437">
        <f t="shared" si="9"/>
        <v>0.12814900811398919</v>
      </c>
      <c r="L32" s="436">
        <f>'[1]KEY BUSI'!P31</f>
        <v>128563</v>
      </c>
      <c r="M32" s="436">
        <v>2066</v>
      </c>
      <c r="N32" s="437">
        <f t="shared" si="10"/>
        <v>1.6069942362888232</v>
      </c>
      <c r="O32" s="436">
        <f t="shared" si="11"/>
        <v>4849460</v>
      </c>
      <c r="P32" s="436">
        <v>118648</v>
      </c>
      <c r="Q32" s="437">
        <f t="shared" si="12"/>
        <v>2.446622922964619</v>
      </c>
      <c r="R32" s="436">
        <f>'[1]KEY BUSI'!E31</f>
        <v>7872372</v>
      </c>
      <c r="S32" s="436">
        <f>'[1]NPA ALL'!F31</f>
        <v>143247</v>
      </c>
      <c r="T32" s="437">
        <f t="shared" si="13"/>
        <v>1.8196167559154979</v>
      </c>
    </row>
    <row r="33" spans="1:20" x14ac:dyDescent="0.25">
      <c r="A33" s="434">
        <v>22</v>
      </c>
      <c r="B33" s="435" t="s">
        <v>87</v>
      </c>
      <c r="C33" s="436">
        <f>'[1]KEY BUSI'!G32</f>
        <v>130090</v>
      </c>
      <c r="D33" s="436">
        <v>17633</v>
      </c>
      <c r="E33" s="437">
        <f t="shared" si="7"/>
        <v>13.554462295333998</v>
      </c>
      <c r="F33" s="436">
        <f>'[1]KEY BUSI'!J32</f>
        <v>99051</v>
      </c>
      <c r="G33" s="436">
        <v>2834</v>
      </c>
      <c r="H33" s="437">
        <f t="shared" si="8"/>
        <v>2.8611523356654653</v>
      </c>
      <c r="I33" s="436">
        <f>'[1]KEY BUSI'!M32</f>
        <v>10530</v>
      </c>
      <c r="J33" s="436">
        <v>0</v>
      </c>
      <c r="K33" s="437">
        <f t="shared" si="9"/>
        <v>0</v>
      </c>
      <c r="L33" s="436">
        <f>'[1]KEY BUSI'!P32</f>
        <v>58101</v>
      </c>
      <c r="M33" s="436">
        <v>482</v>
      </c>
      <c r="N33" s="437">
        <f t="shared" si="10"/>
        <v>0.82958985215400771</v>
      </c>
      <c r="O33" s="436">
        <f t="shared" si="11"/>
        <v>297772</v>
      </c>
      <c r="P33" s="436">
        <v>20948</v>
      </c>
      <c r="Q33" s="437">
        <f t="shared" si="12"/>
        <v>7.0349126177075085</v>
      </c>
      <c r="R33" s="436">
        <f>'[1]KEY BUSI'!E32</f>
        <v>627075</v>
      </c>
      <c r="S33" s="436">
        <f>'[1]NPA ALL'!F32</f>
        <v>24404</v>
      </c>
      <c r="T33" s="437">
        <f t="shared" si="13"/>
        <v>3.8917194912889208</v>
      </c>
    </row>
    <row r="34" spans="1:20" x14ac:dyDescent="0.25">
      <c r="A34" s="434">
        <v>23</v>
      </c>
      <c r="B34" s="435" t="s">
        <v>88</v>
      </c>
      <c r="C34" s="436">
        <f>'[1]KEY BUSI'!G33</f>
        <v>172705</v>
      </c>
      <c r="D34" s="436">
        <v>1943</v>
      </c>
      <c r="E34" s="437">
        <f t="shared" si="7"/>
        <v>1.1250398077646855</v>
      </c>
      <c r="F34" s="436">
        <f>'[1]KEY BUSI'!J33</f>
        <v>421585</v>
      </c>
      <c r="G34" s="436">
        <v>3753</v>
      </c>
      <c r="H34" s="437">
        <f t="shared" si="8"/>
        <v>0.89021193828053646</v>
      </c>
      <c r="I34" s="436">
        <f>'[1]KEY BUSI'!M33</f>
        <v>10992</v>
      </c>
      <c r="J34" s="436">
        <v>361</v>
      </c>
      <c r="K34" s="437">
        <f t="shared" si="9"/>
        <v>3.2842066957787481</v>
      </c>
      <c r="L34" s="436">
        <f>'[1]KEY BUSI'!P33</f>
        <v>65018</v>
      </c>
      <c r="M34" s="436">
        <v>1565</v>
      </c>
      <c r="N34" s="437">
        <f t="shared" si="10"/>
        <v>2.4070257467162941</v>
      </c>
      <c r="O34" s="436">
        <f t="shared" si="11"/>
        <v>670300</v>
      </c>
      <c r="P34" s="436">
        <v>7622</v>
      </c>
      <c r="Q34" s="437">
        <f t="shared" si="12"/>
        <v>1.1371027897956139</v>
      </c>
      <c r="R34" s="436">
        <f>'[1]KEY BUSI'!E33</f>
        <v>1279796</v>
      </c>
      <c r="S34" s="436">
        <f>'[1]NPA ALL'!F33</f>
        <v>17396</v>
      </c>
      <c r="T34" s="437">
        <f t="shared" si="13"/>
        <v>1.3592791351121587</v>
      </c>
    </row>
    <row r="35" spans="1:20" x14ac:dyDescent="0.25">
      <c r="A35" s="434">
        <v>24</v>
      </c>
      <c r="B35" s="435" t="s">
        <v>89</v>
      </c>
      <c r="C35" s="436">
        <f>'[1]KEY BUSI'!G34</f>
        <v>233633</v>
      </c>
      <c r="D35" s="436">
        <v>24773</v>
      </c>
      <c r="E35" s="437">
        <f t="shared" si="7"/>
        <v>10.603382227681877</v>
      </c>
      <c r="F35" s="436">
        <f>'[1]KEY BUSI'!J34</f>
        <v>649608</v>
      </c>
      <c r="G35" s="436">
        <v>18536</v>
      </c>
      <c r="H35" s="437">
        <f t="shared" si="8"/>
        <v>2.8534131353062153</v>
      </c>
      <c r="I35" s="436">
        <f>'[1]KEY BUSI'!M34</f>
        <v>32164</v>
      </c>
      <c r="J35" s="436">
        <v>90</v>
      </c>
      <c r="K35" s="437">
        <f t="shared" si="9"/>
        <v>0.27981594329063553</v>
      </c>
      <c r="L35" s="436">
        <f>'[1]KEY BUSI'!P34</f>
        <v>27325</v>
      </c>
      <c r="M35" s="436">
        <v>21</v>
      </c>
      <c r="N35" s="437">
        <f t="shared" si="10"/>
        <v>7.6852698993595606E-2</v>
      </c>
      <c r="O35" s="436">
        <f t="shared" si="11"/>
        <v>942730</v>
      </c>
      <c r="P35" s="436">
        <v>43419</v>
      </c>
      <c r="Q35" s="437">
        <f t="shared" si="12"/>
        <v>4.6056665216976231</v>
      </c>
      <c r="R35" s="436">
        <f>'[1]KEY BUSI'!E34</f>
        <v>1645016</v>
      </c>
      <c r="S35" s="436">
        <f>'[1]NPA ALL'!F34</f>
        <v>67256</v>
      </c>
      <c r="T35" s="437">
        <f t="shared" si="13"/>
        <v>4.0884708720158347</v>
      </c>
    </row>
    <row r="36" spans="1:20" x14ac:dyDescent="0.25">
      <c r="A36" s="434">
        <v>25</v>
      </c>
      <c r="B36" s="442" t="s">
        <v>90</v>
      </c>
      <c r="C36" s="436">
        <f>'[1]KEY BUSI'!G35</f>
        <v>74</v>
      </c>
      <c r="D36" s="436">
        <v>0</v>
      </c>
      <c r="E36" s="437">
        <f t="shared" si="7"/>
        <v>0</v>
      </c>
      <c r="F36" s="436">
        <f>'[1]KEY BUSI'!J35</f>
        <v>1898</v>
      </c>
      <c r="G36" s="436">
        <v>84</v>
      </c>
      <c r="H36" s="437">
        <f t="shared" si="8"/>
        <v>4.4257112750263436</v>
      </c>
      <c r="I36" s="436">
        <f>'[1]KEY BUSI'!M35</f>
        <v>1968</v>
      </c>
      <c r="J36" s="436">
        <v>0</v>
      </c>
      <c r="K36" s="437">
        <f t="shared" si="9"/>
        <v>0</v>
      </c>
      <c r="L36" s="436">
        <f>'[1]KEY BUSI'!P35</f>
        <v>2385</v>
      </c>
      <c r="M36" s="436">
        <v>0</v>
      </c>
      <c r="N36" s="437">
        <f t="shared" si="10"/>
        <v>0</v>
      </c>
      <c r="O36" s="436">
        <f t="shared" si="11"/>
        <v>6325</v>
      </c>
      <c r="P36" s="436">
        <v>84</v>
      </c>
      <c r="Q36" s="437">
        <f t="shared" si="12"/>
        <v>1.3280632411067195</v>
      </c>
      <c r="R36" s="436">
        <f>'[1]KEY BUSI'!E35</f>
        <v>12355</v>
      </c>
      <c r="S36" s="436">
        <f>'[1]NPA ALL'!F35</f>
        <v>167</v>
      </c>
      <c r="T36" s="437">
        <f t="shared" si="13"/>
        <v>1.3516794819910967</v>
      </c>
    </row>
    <row r="37" spans="1:20" x14ac:dyDescent="0.25">
      <c r="A37" s="434">
        <v>26</v>
      </c>
      <c r="B37" s="442" t="s">
        <v>91</v>
      </c>
      <c r="C37" s="436">
        <f>'[1]KEY BUSI'!G36</f>
        <v>4545</v>
      </c>
      <c r="D37" s="436">
        <v>4481</v>
      </c>
      <c r="E37" s="437">
        <f t="shared" si="7"/>
        <v>98.59185918591858</v>
      </c>
      <c r="F37" s="436">
        <f>'[1]KEY BUSI'!J36</f>
        <v>12469</v>
      </c>
      <c r="G37" s="436">
        <v>3298</v>
      </c>
      <c r="H37" s="437">
        <f t="shared" si="8"/>
        <v>26.449594995589063</v>
      </c>
      <c r="I37" s="436">
        <f>'[1]KEY BUSI'!M36</f>
        <v>12726</v>
      </c>
      <c r="J37" s="436">
        <v>0</v>
      </c>
      <c r="K37" s="437">
        <f t="shared" si="9"/>
        <v>0</v>
      </c>
      <c r="L37" s="436">
        <f>'[1]KEY BUSI'!P36</f>
        <v>3034</v>
      </c>
      <c r="M37" s="436">
        <v>470</v>
      </c>
      <c r="N37" s="437">
        <f t="shared" si="10"/>
        <v>15.491100856954516</v>
      </c>
      <c r="O37" s="436">
        <f t="shared" si="11"/>
        <v>32774</v>
      </c>
      <c r="P37" s="436">
        <v>8249</v>
      </c>
      <c r="Q37" s="437">
        <f t="shared" si="12"/>
        <v>25.169341551229632</v>
      </c>
      <c r="R37" s="436">
        <f>'[1]KEY BUSI'!E36</f>
        <v>52419</v>
      </c>
      <c r="S37" s="436">
        <f>'[1]NPA ALL'!F36</f>
        <v>11142</v>
      </c>
      <c r="T37" s="437">
        <f t="shared" si="13"/>
        <v>21.255651576718364</v>
      </c>
    </row>
    <row r="38" spans="1:20" x14ac:dyDescent="0.25">
      <c r="A38" s="434">
        <v>27</v>
      </c>
      <c r="B38" s="442" t="s">
        <v>92</v>
      </c>
      <c r="C38" s="436">
        <f>'[1]KEY BUSI'!G37</f>
        <v>2</v>
      </c>
      <c r="D38" s="436">
        <v>2</v>
      </c>
      <c r="E38" s="437">
        <f t="shared" si="7"/>
        <v>100</v>
      </c>
      <c r="F38" s="436">
        <f>'[1]KEY BUSI'!J37</f>
        <v>2329</v>
      </c>
      <c r="G38" s="436">
        <v>14</v>
      </c>
      <c r="H38" s="437">
        <f t="shared" si="8"/>
        <v>0.60111635895234006</v>
      </c>
      <c r="I38" s="436">
        <f>'[1]KEY BUSI'!M37</f>
        <v>0</v>
      </c>
      <c r="J38" s="436">
        <v>0</v>
      </c>
      <c r="K38" s="437" t="e">
        <f t="shared" si="9"/>
        <v>#DIV/0!</v>
      </c>
      <c r="L38" s="436">
        <f>'[1]KEY BUSI'!P37</f>
        <v>45</v>
      </c>
      <c r="M38" s="436">
        <v>0</v>
      </c>
      <c r="N38" s="437">
        <f t="shared" si="10"/>
        <v>0</v>
      </c>
      <c r="O38" s="436">
        <f t="shared" si="11"/>
        <v>2376</v>
      </c>
      <c r="P38" s="436">
        <v>15</v>
      </c>
      <c r="Q38" s="437">
        <f t="shared" si="12"/>
        <v>0.63131313131313127</v>
      </c>
      <c r="R38" s="436">
        <f>'[1]KEY BUSI'!E37</f>
        <v>8691</v>
      </c>
      <c r="S38" s="436">
        <f>'[1]NPA ALL'!F37</f>
        <v>18</v>
      </c>
      <c r="T38" s="437">
        <f t="shared" si="13"/>
        <v>0.20711080428028997</v>
      </c>
    </row>
    <row r="39" spans="1:20" x14ac:dyDescent="0.25">
      <c r="A39" s="434">
        <v>28</v>
      </c>
      <c r="B39" s="442" t="s">
        <v>93</v>
      </c>
      <c r="C39" s="436">
        <f>'[1]KEY BUSI'!G38</f>
        <v>487288</v>
      </c>
      <c r="D39" s="436">
        <v>18795</v>
      </c>
      <c r="E39" s="437">
        <f t="shared" si="7"/>
        <v>3.8570619428346276</v>
      </c>
      <c r="F39" s="436">
        <f>'[1]KEY BUSI'!J38</f>
        <v>1131385</v>
      </c>
      <c r="G39" s="436">
        <v>18629</v>
      </c>
      <c r="H39" s="437">
        <f t="shared" si="8"/>
        <v>1.6465659346729893</v>
      </c>
      <c r="I39" s="436">
        <f>'[1]KEY BUSI'!M38</f>
        <v>155472</v>
      </c>
      <c r="J39" s="436">
        <v>841</v>
      </c>
      <c r="K39" s="437">
        <f t="shared" si="9"/>
        <v>0.54093341566327058</v>
      </c>
      <c r="L39" s="436">
        <f>'[1]KEY BUSI'!P38</f>
        <v>5694</v>
      </c>
      <c r="M39" s="436">
        <v>2</v>
      </c>
      <c r="N39" s="437">
        <f t="shared" si="10"/>
        <v>3.5124692658939236E-2</v>
      </c>
      <c r="O39" s="436">
        <f t="shared" si="11"/>
        <v>1779839</v>
      </c>
      <c r="P39" s="436">
        <v>38267</v>
      </c>
      <c r="Q39" s="437">
        <f t="shared" si="12"/>
        <v>2.150025929311584</v>
      </c>
      <c r="R39" s="436">
        <f>'[1]KEY BUSI'!E38</f>
        <v>2712502</v>
      </c>
      <c r="S39" s="436">
        <f>'[1]NPA ALL'!F38</f>
        <v>44643</v>
      </c>
      <c r="T39" s="437">
        <f t="shared" si="13"/>
        <v>1.6458236712820857</v>
      </c>
    </row>
    <row r="40" spans="1:20" x14ac:dyDescent="0.25">
      <c r="A40" s="434">
        <v>29</v>
      </c>
      <c r="B40" s="442" t="s">
        <v>94</v>
      </c>
      <c r="C40" s="436">
        <f>'[1]KEY BUSI'!G39</f>
        <v>19745</v>
      </c>
      <c r="D40" s="436">
        <v>0</v>
      </c>
      <c r="E40" s="437">
        <f t="shared" si="7"/>
        <v>0</v>
      </c>
      <c r="F40" s="436">
        <f>'[1]KEY BUSI'!J39</f>
        <v>18857</v>
      </c>
      <c r="G40" s="436">
        <v>1229</v>
      </c>
      <c r="H40" s="437">
        <f t="shared" si="8"/>
        <v>6.5174736172243728</v>
      </c>
      <c r="I40" s="436">
        <f>'[1]KEY BUSI'!M39</f>
        <v>2456</v>
      </c>
      <c r="J40" s="436">
        <v>0</v>
      </c>
      <c r="K40" s="437">
        <f t="shared" si="9"/>
        <v>0</v>
      </c>
      <c r="L40" s="436">
        <f>'[1]KEY BUSI'!P39</f>
        <v>1</v>
      </c>
      <c r="M40" s="436">
        <v>0</v>
      </c>
      <c r="N40" s="437">
        <f t="shared" si="10"/>
        <v>0</v>
      </c>
      <c r="O40" s="436">
        <f t="shared" si="11"/>
        <v>41059</v>
      </c>
      <c r="P40" s="436">
        <v>1229</v>
      </c>
      <c r="Q40" s="437">
        <f t="shared" si="12"/>
        <v>2.9932536106578342</v>
      </c>
      <c r="R40" s="436">
        <f>'[1]KEY BUSI'!E39</f>
        <v>44716</v>
      </c>
      <c r="S40" s="436">
        <f>'[1]NPA ALL'!F39</f>
        <v>1250</v>
      </c>
      <c r="T40" s="437">
        <f t="shared" si="13"/>
        <v>2.7954199838983809</v>
      </c>
    </row>
    <row r="41" spans="1:20" x14ac:dyDescent="0.25">
      <c r="A41" s="434">
        <v>30</v>
      </c>
      <c r="B41" s="442" t="s">
        <v>95</v>
      </c>
      <c r="C41" s="436">
        <f>'[1]KEY BUSI'!G40</f>
        <v>153551</v>
      </c>
      <c r="D41" s="436">
        <v>5815</v>
      </c>
      <c r="E41" s="437">
        <f t="shared" si="7"/>
        <v>3.7870153890238423</v>
      </c>
      <c r="F41" s="436">
        <f>'[1]KEY BUSI'!J40</f>
        <v>41614</v>
      </c>
      <c r="G41" s="436">
        <v>616</v>
      </c>
      <c r="H41" s="437">
        <f t="shared" si="8"/>
        <v>1.4802710626231557</v>
      </c>
      <c r="I41" s="436">
        <f>'[1]KEY BUSI'!M40</f>
        <v>1719</v>
      </c>
      <c r="J41" s="436">
        <v>0</v>
      </c>
      <c r="K41" s="437">
        <f t="shared" si="9"/>
        <v>0</v>
      </c>
      <c r="L41" s="436">
        <f>'[1]KEY BUSI'!P40</f>
        <v>5457</v>
      </c>
      <c r="M41" s="436">
        <v>131</v>
      </c>
      <c r="N41" s="437">
        <f t="shared" si="10"/>
        <v>2.4005864027854131</v>
      </c>
      <c r="O41" s="436">
        <f t="shared" si="11"/>
        <v>202341</v>
      </c>
      <c r="P41" s="436">
        <v>6562</v>
      </c>
      <c r="Q41" s="437">
        <f t="shared" si="12"/>
        <v>3.2430402142917152</v>
      </c>
      <c r="R41" s="436">
        <f>'[1]KEY BUSI'!E40</f>
        <v>243151</v>
      </c>
      <c r="S41" s="436">
        <f>'[1]NPA ALL'!F40</f>
        <v>7372</v>
      </c>
      <c r="T41" s="437">
        <f t="shared" si="13"/>
        <v>3.0318608601239556</v>
      </c>
    </row>
    <row r="42" spans="1:20" x14ac:dyDescent="0.25">
      <c r="A42" s="434">
        <v>31</v>
      </c>
      <c r="B42" s="442" t="s">
        <v>96</v>
      </c>
      <c r="C42" s="436">
        <f>'[1]KEY BUSI'!G41</f>
        <v>522</v>
      </c>
      <c r="D42" s="436">
        <v>0</v>
      </c>
      <c r="E42" s="437">
        <f t="shared" si="7"/>
        <v>0</v>
      </c>
      <c r="F42" s="436">
        <f>'[1]KEY BUSI'!J41</f>
        <v>492</v>
      </c>
      <c r="G42" s="436">
        <v>16</v>
      </c>
      <c r="H42" s="437">
        <f t="shared" si="8"/>
        <v>3.2520325203252032</v>
      </c>
      <c r="I42" s="436">
        <f>'[1]KEY BUSI'!M41</f>
        <v>1339</v>
      </c>
      <c r="J42" s="436">
        <v>0</v>
      </c>
      <c r="K42" s="437">
        <f t="shared" si="9"/>
        <v>0</v>
      </c>
      <c r="L42" s="436">
        <f>'[1]KEY BUSI'!P41</f>
        <v>512</v>
      </c>
      <c r="M42" s="436">
        <v>0</v>
      </c>
      <c r="N42" s="437">
        <f t="shared" si="10"/>
        <v>0</v>
      </c>
      <c r="O42" s="436">
        <f t="shared" si="11"/>
        <v>2865</v>
      </c>
      <c r="P42" s="436">
        <v>16</v>
      </c>
      <c r="Q42" s="437">
        <f t="shared" si="12"/>
        <v>0.55846422338568935</v>
      </c>
      <c r="R42" s="436">
        <f>'[1]KEY BUSI'!E41</f>
        <v>19445</v>
      </c>
      <c r="S42" s="436">
        <f>'[1]NPA ALL'!F41</f>
        <v>42</v>
      </c>
      <c r="T42" s="437">
        <f t="shared" si="13"/>
        <v>0.21599382874775008</v>
      </c>
    </row>
    <row r="43" spans="1:20" x14ac:dyDescent="0.25">
      <c r="A43" s="434">
        <v>32</v>
      </c>
      <c r="B43" s="442" t="s">
        <v>97</v>
      </c>
      <c r="C43" s="436">
        <f>'[1]KEY BUSI'!G42</f>
        <v>0</v>
      </c>
      <c r="D43" s="436">
        <v>0</v>
      </c>
      <c r="E43" s="437">
        <v>0</v>
      </c>
      <c r="F43" s="436">
        <f>'[1]KEY BUSI'!J42</f>
        <v>3159</v>
      </c>
      <c r="G43" s="436">
        <v>0</v>
      </c>
      <c r="H43" s="437">
        <f t="shared" si="8"/>
        <v>0</v>
      </c>
      <c r="I43" s="436">
        <f>'[1]KEY BUSI'!M42</f>
        <v>0</v>
      </c>
      <c r="J43" s="436">
        <v>0</v>
      </c>
      <c r="K43" s="437">
        <v>0</v>
      </c>
      <c r="L43" s="436">
        <f>'[1]KEY BUSI'!P42</f>
        <v>709</v>
      </c>
      <c r="M43" s="436">
        <v>0</v>
      </c>
      <c r="N43" s="437">
        <f t="shared" si="10"/>
        <v>0</v>
      </c>
      <c r="O43" s="436">
        <f t="shared" si="11"/>
        <v>3868</v>
      </c>
      <c r="P43" s="436">
        <v>0</v>
      </c>
      <c r="Q43" s="437">
        <f t="shared" si="12"/>
        <v>0</v>
      </c>
      <c r="R43" s="436">
        <f>'[1]KEY BUSI'!E42</f>
        <v>6985</v>
      </c>
      <c r="S43" s="436">
        <f>'[1]NPA ALL'!F42</f>
        <v>0</v>
      </c>
      <c r="T43" s="437">
        <f t="shared" si="13"/>
        <v>0</v>
      </c>
    </row>
    <row r="44" spans="1:20" x14ac:dyDescent="0.25">
      <c r="A44" s="434">
        <v>33</v>
      </c>
      <c r="B44" s="442" t="s">
        <v>98</v>
      </c>
      <c r="C44" s="436">
        <f>'[1]KEY BUSI'!G43</f>
        <v>252654</v>
      </c>
      <c r="D44" s="436">
        <v>6844</v>
      </c>
      <c r="E44" s="437">
        <f t="shared" si="7"/>
        <v>2.7088429235238705</v>
      </c>
      <c r="F44" s="436">
        <f>'[1]KEY BUSI'!J43</f>
        <v>413881</v>
      </c>
      <c r="G44" s="436">
        <v>4791</v>
      </c>
      <c r="H44" s="437">
        <f t="shared" si="8"/>
        <v>1.1575791109038587</v>
      </c>
      <c r="I44" s="436">
        <f>'[1]KEY BUSI'!M43</f>
        <v>82737</v>
      </c>
      <c r="J44" s="436">
        <v>156</v>
      </c>
      <c r="K44" s="437">
        <f t="shared" si="9"/>
        <v>0.18854925849378151</v>
      </c>
      <c r="L44" s="436">
        <f>'[1]KEY BUSI'!P43</f>
        <v>15458</v>
      </c>
      <c r="M44" s="436">
        <v>378</v>
      </c>
      <c r="N44" s="437">
        <f t="shared" si="10"/>
        <v>2.4453357484797515</v>
      </c>
      <c r="O44" s="436">
        <f t="shared" si="11"/>
        <v>764730</v>
      </c>
      <c r="P44" s="436">
        <v>12169</v>
      </c>
      <c r="Q44" s="437">
        <f t="shared" si="12"/>
        <v>1.591280582689315</v>
      </c>
      <c r="R44" s="436">
        <f>'[1]KEY BUSI'!E43</f>
        <v>1142326</v>
      </c>
      <c r="S44" s="436">
        <f>'[1]NPA ALL'!F43</f>
        <v>15533</v>
      </c>
      <c r="T44" s="437">
        <f t="shared" si="13"/>
        <v>1.3597694528532136</v>
      </c>
    </row>
    <row r="45" spans="1:20" x14ac:dyDescent="0.25">
      <c r="A45" s="434">
        <v>34</v>
      </c>
      <c r="B45" s="442" t="s">
        <v>99</v>
      </c>
      <c r="C45" s="436">
        <f>'[1]KEY BUSI'!G44</f>
        <v>89</v>
      </c>
      <c r="D45" s="436">
        <v>24</v>
      </c>
      <c r="E45" s="437">
        <f t="shared" si="7"/>
        <v>26.966292134831459</v>
      </c>
      <c r="F45" s="436">
        <f>'[1]KEY BUSI'!J44</f>
        <v>1151</v>
      </c>
      <c r="G45" s="436">
        <v>419</v>
      </c>
      <c r="H45" s="437">
        <f t="shared" si="8"/>
        <v>36.403127715030408</v>
      </c>
      <c r="I45" s="436">
        <f>'[1]KEY BUSI'!M44</f>
        <v>0</v>
      </c>
      <c r="J45" s="436">
        <v>0</v>
      </c>
      <c r="K45" s="437">
        <v>0</v>
      </c>
      <c r="L45" s="436">
        <f>'[1]KEY BUSI'!P44</f>
        <v>1640</v>
      </c>
      <c r="M45" s="436">
        <v>134</v>
      </c>
      <c r="N45" s="437">
        <f t="shared" si="10"/>
        <v>8.1707317073170742</v>
      </c>
      <c r="O45" s="436">
        <f t="shared" si="11"/>
        <v>2880</v>
      </c>
      <c r="P45" s="436">
        <v>577</v>
      </c>
      <c r="Q45" s="437">
        <f t="shared" si="12"/>
        <v>20.034722222222221</v>
      </c>
      <c r="R45" s="436">
        <f>'[1]KEY BUSI'!E44</f>
        <v>7333</v>
      </c>
      <c r="S45" s="436">
        <f>'[1]NPA ALL'!F44</f>
        <v>1001</v>
      </c>
      <c r="T45" s="437">
        <f t="shared" si="13"/>
        <v>13.650620482749217</v>
      </c>
    </row>
    <row r="46" spans="1:20" x14ac:dyDescent="0.25">
      <c r="A46" s="438" t="s">
        <v>375</v>
      </c>
      <c r="B46" s="439" t="s">
        <v>76</v>
      </c>
      <c r="C46" s="440">
        <f>SUM(C24:C45)</f>
        <v>5226995</v>
      </c>
      <c r="D46" s="440">
        <f>SUM(D24:D45)</f>
        <v>391731</v>
      </c>
      <c r="E46" s="441">
        <f t="shared" si="7"/>
        <v>7.4943825276282077</v>
      </c>
      <c r="F46" s="440">
        <f>SUM(F24:F45)</f>
        <v>11571647</v>
      </c>
      <c r="G46" s="440">
        <f>SUM(G24:G45)</f>
        <v>141285</v>
      </c>
      <c r="H46" s="441">
        <f t="shared" si="8"/>
        <v>1.2209584340068445</v>
      </c>
      <c r="I46" s="440">
        <f>SUM(I24:I45)</f>
        <v>1528607</v>
      </c>
      <c r="J46" s="440">
        <f>SUM(J24:J45)</f>
        <v>3436</v>
      </c>
      <c r="K46" s="441">
        <f t="shared" ref="K46" si="14">J46/I46%</f>
        <v>0.22477981587157458</v>
      </c>
      <c r="L46" s="440">
        <f>SUM(L24:L45)</f>
        <v>1635979</v>
      </c>
      <c r="M46" s="440">
        <f>SUM(M24:M45)</f>
        <v>19223</v>
      </c>
      <c r="N46" s="441">
        <f t="shared" si="10"/>
        <v>1.1750150827119419</v>
      </c>
      <c r="O46" s="440">
        <f>C46+F46+I46+L46</f>
        <v>19963228</v>
      </c>
      <c r="P46" s="440">
        <f>SUM(P24:P45)</f>
        <v>555673</v>
      </c>
      <c r="Q46" s="441">
        <f t="shared" si="12"/>
        <v>2.7834827113130203</v>
      </c>
      <c r="R46" s="440">
        <f>SUM(R24:R45)</f>
        <v>33748655</v>
      </c>
      <c r="S46" s="440">
        <f>SUM(S24:S45)</f>
        <v>714553</v>
      </c>
      <c r="T46" s="441">
        <f t="shared" si="13"/>
        <v>2.1172784515412539</v>
      </c>
    </row>
    <row r="47" spans="1:20" x14ac:dyDescent="0.25">
      <c r="A47" s="438" t="s">
        <v>351</v>
      </c>
      <c r="B47" s="439" t="s">
        <v>353</v>
      </c>
      <c r="C47" s="440">
        <f>+C22+C46</f>
        <v>14294633</v>
      </c>
      <c r="D47" s="440">
        <f>D46+D22</f>
        <v>1240456</v>
      </c>
      <c r="E47" s="441">
        <f>D47/C47%</f>
        <v>8.6777743786776487</v>
      </c>
      <c r="F47" s="440">
        <f>F46+F22</f>
        <v>18664856</v>
      </c>
      <c r="G47" s="440">
        <f>+G46+G22</f>
        <v>369743</v>
      </c>
      <c r="H47" s="441">
        <f>G47/F47%</f>
        <v>1.980958224376336</v>
      </c>
      <c r="I47" s="440">
        <f>+I46+I22</f>
        <v>6031735</v>
      </c>
      <c r="J47" s="440">
        <f>+J46+J22</f>
        <v>93665</v>
      </c>
      <c r="K47" s="441">
        <f>J47/I47%</f>
        <v>1.5528699453805581</v>
      </c>
      <c r="L47" s="440">
        <f>+L46+L22</f>
        <v>5224370</v>
      </c>
      <c r="M47" s="440">
        <f>+M46+M22</f>
        <v>52652</v>
      </c>
      <c r="N47" s="441">
        <f>M47/L47%</f>
        <v>1.0078152963898039</v>
      </c>
      <c r="O47" s="440">
        <f>C47+F47+I47+L47</f>
        <v>44215594</v>
      </c>
      <c r="P47" s="440">
        <f>+P46+P22</f>
        <v>1757080</v>
      </c>
      <c r="Q47" s="441">
        <f>P47/O47%</f>
        <v>3.9738921069340378</v>
      </c>
      <c r="R47" s="440">
        <f>+R46+R22</f>
        <v>75918608</v>
      </c>
      <c r="S47" s="440">
        <f>+S46+S22</f>
        <v>2088606</v>
      </c>
      <c r="T47" s="441">
        <f>S47/R47%</f>
        <v>2.7511120857221196</v>
      </c>
    </row>
    <row r="48" spans="1:20" x14ac:dyDescent="0.25">
      <c r="A48" s="433" t="s">
        <v>105</v>
      </c>
      <c r="B48" s="433"/>
      <c r="C48" s="433"/>
      <c r="D48" s="433"/>
      <c r="E48" s="433"/>
      <c r="F48" s="433"/>
      <c r="G48" s="433"/>
      <c r="H48" s="433"/>
      <c r="I48" s="433"/>
      <c r="J48" s="433"/>
      <c r="K48" s="433"/>
      <c r="L48" s="433"/>
      <c r="M48" s="433"/>
      <c r="N48" s="433"/>
      <c r="O48" s="433"/>
      <c r="P48" s="433"/>
      <c r="Q48" s="433"/>
      <c r="R48" s="433"/>
      <c r="S48" s="433"/>
      <c r="T48" s="433"/>
    </row>
    <row r="49" spans="1:20" x14ac:dyDescent="0.25">
      <c r="A49" s="434">
        <v>35</v>
      </c>
      <c r="B49" s="435" t="s">
        <v>106</v>
      </c>
      <c r="C49" s="436">
        <f>'[1]KEY BUSI'!G48</f>
        <v>3065767</v>
      </c>
      <c r="D49" s="436">
        <v>127942</v>
      </c>
      <c r="E49" s="437">
        <f t="shared" ref="E49" si="15">D49/C49%</f>
        <v>4.1732460425074702</v>
      </c>
      <c r="F49" s="436">
        <f>'[1]KEY BUSI'!J48</f>
        <v>387431</v>
      </c>
      <c r="G49" s="436">
        <v>9156</v>
      </c>
      <c r="H49" s="437">
        <f t="shared" ref="H49" si="16">G49/F49%</f>
        <v>2.3632595223407522</v>
      </c>
      <c r="I49" s="436">
        <f>'[1]KEY BUSI'!M48</f>
        <v>0</v>
      </c>
      <c r="J49" s="436">
        <v>0</v>
      </c>
      <c r="K49" s="437" t="e">
        <f t="shared" ref="K49" si="17">J49/I49%</f>
        <v>#DIV/0!</v>
      </c>
      <c r="L49" s="436">
        <f>'[1]KEY BUSI'!P48</f>
        <v>318784</v>
      </c>
      <c r="M49" s="436">
        <v>1719</v>
      </c>
      <c r="N49" s="437">
        <f>M49/L49%</f>
        <v>0.53923659907649069</v>
      </c>
      <c r="O49" s="436">
        <f t="shared" ref="O49:P50" si="18">C49+F49+I49+L49</f>
        <v>3771982</v>
      </c>
      <c r="P49" s="436">
        <v>138818</v>
      </c>
      <c r="Q49" s="437">
        <f>P49/O49%</f>
        <v>3.680240255653394</v>
      </c>
      <c r="R49" s="436">
        <f>'[1]KEY BUSI'!E48</f>
        <v>4693347</v>
      </c>
      <c r="S49" s="436">
        <f>'[1]NPA ALL'!F48</f>
        <v>142618</v>
      </c>
      <c r="T49" s="437">
        <f>S49/R49%</f>
        <v>3.038726946888862</v>
      </c>
    </row>
    <row r="50" spans="1:20" x14ac:dyDescent="0.25">
      <c r="A50" s="438" t="s">
        <v>352</v>
      </c>
      <c r="B50" s="439" t="s">
        <v>76</v>
      </c>
      <c r="C50" s="440">
        <f>SUM(C49:C49)</f>
        <v>3065767</v>
      </c>
      <c r="D50" s="440">
        <f>SUM(D49:D49)</f>
        <v>127942</v>
      </c>
      <c r="E50" s="441">
        <f>D50/C50%</f>
        <v>4.1732460425074702</v>
      </c>
      <c r="F50" s="440">
        <f>SUM(F49:F49)</f>
        <v>387431</v>
      </c>
      <c r="G50" s="440">
        <f>SUM(G49:G49)</f>
        <v>9156</v>
      </c>
      <c r="H50" s="441">
        <f>G50/F50%</f>
        <v>2.3632595223407522</v>
      </c>
      <c r="I50" s="440">
        <f>SUM(I49:I49)</f>
        <v>0</v>
      </c>
      <c r="J50" s="440">
        <f>SUM(J49:J49)</f>
        <v>0</v>
      </c>
      <c r="K50" s="441" t="e">
        <f>J50/I50%</f>
        <v>#DIV/0!</v>
      </c>
      <c r="L50" s="440">
        <f>SUM(L49:L49)</f>
        <v>318784</v>
      </c>
      <c r="M50" s="440">
        <f>SUM(M49:M49)</f>
        <v>1719</v>
      </c>
      <c r="N50" s="441">
        <f>M50/L50%</f>
        <v>0.53923659907649069</v>
      </c>
      <c r="O50" s="440">
        <f t="shared" si="18"/>
        <v>3771982</v>
      </c>
      <c r="P50" s="440">
        <f t="shared" si="18"/>
        <v>138817</v>
      </c>
      <c r="Q50" s="441">
        <f>P50/O50%</f>
        <v>3.6802137443922054</v>
      </c>
      <c r="R50" s="440">
        <f>SUM(R49:R49)</f>
        <v>4693347</v>
      </c>
      <c r="S50" s="440">
        <f>SUM(S49:S49)</f>
        <v>142618</v>
      </c>
      <c r="T50" s="441">
        <f>S50/R50%</f>
        <v>3.038726946888862</v>
      </c>
    </row>
    <row r="51" spans="1:20" x14ac:dyDescent="0.25">
      <c r="A51" s="433" t="s">
        <v>355</v>
      </c>
      <c r="B51" s="433"/>
      <c r="C51" s="433"/>
      <c r="D51" s="433"/>
      <c r="E51" s="433"/>
      <c r="F51" s="433"/>
      <c r="G51" s="433"/>
      <c r="H51" s="433"/>
      <c r="I51" s="433"/>
      <c r="J51" s="433"/>
      <c r="K51" s="433"/>
      <c r="L51" s="433"/>
      <c r="M51" s="433"/>
      <c r="N51" s="433"/>
      <c r="O51" s="433"/>
      <c r="P51" s="433"/>
      <c r="Q51" s="433"/>
      <c r="R51" s="433"/>
      <c r="S51" s="433"/>
      <c r="T51" s="433"/>
    </row>
    <row r="52" spans="1:20" x14ac:dyDescent="0.25">
      <c r="A52" s="434">
        <v>37</v>
      </c>
      <c r="B52" s="435" t="s">
        <v>356</v>
      </c>
      <c r="C52" s="436">
        <f>'[1]KEY BUSI'!G51</f>
        <v>1726659</v>
      </c>
      <c r="D52" s="436">
        <v>115540</v>
      </c>
      <c r="E52" s="437">
        <f t="shared" ref="E52:E53" si="19">D52/C52%</f>
        <v>6.6915355029568664</v>
      </c>
      <c r="F52" s="436">
        <f>'[1]KEY BUSI'!J51</f>
        <v>56422</v>
      </c>
      <c r="G52" s="436">
        <v>11049</v>
      </c>
      <c r="H52" s="437">
        <f t="shared" ref="H52:H53" si="20">G52/F52%</f>
        <v>19.582786856190847</v>
      </c>
      <c r="I52" s="436">
        <f>'[1]KEY BUSI'!M51</f>
        <v>0</v>
      </c>
      <c r="J52" s="436">
        <v>0</v>
      </c>
      <c r="K52" s="437">
        <v>0</v>
      </c>
      <c r="L52" s="436">
        <f>'[1]KEY BUSI'!P51</f>
        <v>23069</v>
      </c>
      <c r="M52" s="436">
        <v>2775</v>
      </c>
      <c r="N52" s="437">
        <f>M52/L52%</f>
        <v>12.029130001300446</v>
      </c>
      <c r="O52" s="436">
        <f t="shared" ref="O52:O54" si="21">C52+F52+I52+L52</f>
        <v>1806150</v>
      </c>
      <c r="P52" s="436">
        <v>129364</v>
      </c>
      <c r="Q52" s="437">
        <f>P52/O52%</f>
        <v>7.1624172964593198</v>
      </c>
      <c r="R52" s="436">
        <f>'[1]KEY BUSI'!E51</f>
        <v>2074762</v>
      </c>
      <c r="S52" s="436">
        <f>'[1]NPA ALL'!F51</f>
        <v>171807</v>
      </c>
      <c r="T52" s="437">
        <f>S52/R52%</f>
        <v>8.2808052200686149</v>
      </c>
    </row>
    <row r="53" spans="1:20" x14ac:dyDescent="0.25">
      <c r="A53" s="434">
        <v>38</v>
      </c>
      <c r="B53" s="435" t="s">
        <v>357</v>
      </c>
      <c r="C53" s="436">
        <f>'[1]KEY BUSI'!G52</f>
        <v>68681</v>
      </c>
      <c r="D53" s="436">
        <v>13446</v>
      </c>
      <c r="E53" s="437">
        <f t="shared" si="19"/>
        <v>19.577466839446135</v>
      </c>
      <c r="F53" s="436">
        <f>'[1]KEY BUSI'!J52</f>
        <v>2577</v>
      </c>
      <c r="G53" s="436">
        <v>515</v>
      </c>
      <c r="H53" s="437">
        <f t="shared" si="20"/>
        <v>19.984478075281334</v>
      </c>
      <c r="I53" s="436">
        <f>'[1]KEY BUSI'!M52</f>
        <v>18</v>
      </c>
      <c r="J53" s="436">
        <v>0</v>
      </c>
      <c r="K53" s="437">
        <f t="shared" ref="K53" si="22">J53/I53%</f>
        <v>0</v>
      </c>
      <c r="L53" s="436">
        <f>'[1]KEY BUSI'!P52</f>
        <v>8933</v>
      </c>
      <c r="M53" s="436">
        <v>3400</v>
      </c>
      <c r="N53" s="437">
        <f>M53/L53%</f>
        <v>38.061121683644913</v>
      </c>
      <c r="O53" s="436">
        <f t="shared" si="21"/>
        <v>80209</v>
      </c>
      <c r="P53" s="436">
        <v>17597</v>
      </c>
      <c r="Q53" s="437">
        <f>P53/O53%</f>
        <v>21.93893453353115</v>
      </c>
      <c r="R53" s="436">
        <f>'[1]KEY BUSI'!E52</f>
        <v>86071</v>
      </c>
      <c r="S53" s="436">
        <f>'[1]NPA ALL'!F52</f>
        <v>18208</v>
      </c>
      <c r="T53" s="437">
        <f>S53/R53%</f>
        <v>21.154628155824842</v>
      </c>
    </row>
    <row r="54" spans="1:20" x14ac:dyDescent="0.25">
      <c r="A54" s="438" t="s">
        <v>354</v>
      </c>
      <c r="B54" s="439" t="s">
        <v>76</v>
      </c>
      <c r="C54" s="440">
        <f>SUM(C52:C53)</f>
        <v>1795340</v>
      </c>
      <c r="D54" s="440">
        <f>SUM(D52:D53)</f>
        <v>128986</v>
      </c>
      <c r="E54" s="441">
        <f>D54/C54%</f>
        <v>7.1844887319393536</v>
      </c>
      <c r="F54" s="440">
        <f>SUM(F52:F53)</f>
        <v>58999</v>
      </c>
      <c r="G54" s="440">
        <f>SUM(G52:G53)</f>
        <v>11564</v>
      </c>
      <c r="H54" s="441">
        <f>G54/F54%</f>
        <v>19.600332209020493</v>
      </c>
      <c r="I54" s="440">
        <f>SUM(I52:I53)</f>
        <v>18</v>
      </c>
      <c r="J54" s="440">
        <f>SUM(J52:J53)</f>
        <v>0</v>
      </c>
      <c r="K54" s="441">
        <f>J54/I54%</f>
        <v>0</v>
      </c>
      <c r="L54" s="440">
        <f>SUM(L52:L53)</f>
        <v>32002</v>
      </c>
      <c r="M54" s="440">
        <f>SUM(M52:M53)</f>
        <v>6175</v>
      </c>
      <c r="N54" s="441">
        <f>M54/L54%</f>
        <v>19.295669020686208</v>
      </c>
      <c r="O54" s="440">
        <f t="shared" si="21"/>
        <v>1886359</v>
      </c>
      <c r="P54" s="440">
        <f>SUM(P52:P53)</f>
        <v>146961</v>
      </c>
      <c r="Q54" s="441">
        <f>P54/O54%</f>
        <v>7.790722762740284</v>
      </c>
      <c r="R54" s="440">
        <f>SUM(R52:R53)</f>
        <v>2160833</v>
      </c>
      <c r="S54" s="440">
        <f>SUM(S52:S53)</f>
        <v>190015</v>
      </c>
      <c r="T54" s="441">
        <f>S54/R54%</f>
        <v>8.7935995053759353</v>
      </c>
    </row>
    <row r="55" spans="1:20" x14ac:dyDescent="0.25">
      <c r="A55" s="433" t="s">
        <v>359</v>
      </c>
      <c r="B55" s="433"/>
      <c r="C55" s="433"/>
      <c r="D55" s="433"/>
      <c r="E55" s="433"/>
      <c r="F55" s="433"/>
      <c r="G55" s="433"/>
      <c r="H55" s="433"/>
      <c r="I55" s="433"/>
      <c r="J55" s="433"/>
      <c r="K55" s="433"/>
      <c r="L55" s="433"/>
      <c r="M55" s="433"/>
      <c r="N55" s="433"/>
      <c r="O55" s="433"/>
      <c r="P55" s="433"/>
      <c r="Q55" s="433"/>
      <c r="R55" s="433"/>
      <c r="S55" s="433"/>
      <c r="T55" s="433"/>
    </row>
    <row r="56" spans="1:20" x14ac:dyDescent="0.25">
      <c r="A56" s="434">
        <v>39</v>
      </c>
      <c r="B56" s="435" t="s">
        <v>113</v>
      </c>
      <c r="C56" s="436">
        <f>'[1]KEY BUSI'!G55</f>
        <v>525389</v>
      </c>
      <c r="D56" s="436">
        <v>9788</v>
      </c>
      <c r="E56" s="437">
        <f t="shared" ref="E56:E66" si="23">D56/C56%</f>
        <v>1.8630005576820221</v>
      </c>
      <c r="F56" s="436">
        <f>'[1]KEY BUSI'!J55</f>
        <v>1454738</v>
      </c>
      <c r="G56" s="436">
        <v>19797</v>
      </c>
      <c r="H56" s="437">
        <f t="shared" ref="H56:H66" si="24">G56/F56%</f>
        <v>1.3608636056801982</v>
      </c>
      <c r="I56" s="436">
        <f>'[1]KEY BUSI'!M55</f>
        <v>57539</v>
      </c>
      <c r="J56" s="436">
        <v>0</v>
      </c>
      <c r="K56" s="437">
        <f t="shared" ref="K56:K66" si="25">J56/I56%</f>
        <v>0</v>
      </c>
      <c r="L56" s="436">
        <f>'[1]KEY BUSI'!P55</f>
        <v>228321</v>
      </c>
      <c r="M56" s="436">
        <v>1608</v>
      </c>
      <c r="N56" s="437">
        <f t="shared" ref="N56:N66" si="26">M56/L56%</f>
        <v>0.70427161759102319</v>
      </c>
      <c r="O56" s="436">
        <f t="shared" ref="O56:O66" si="27">C56+F56+I56+L56</f>
        <v>2265987</v>
      </c>
      <c r="P56" s="436">
        <v>31193</v>
      </c>
      <c r="Q56" s="437">
        <f t="shared" ref="Q56:Q66" si="28">P56/O56%</f>
        <v>1.3765745346288396</v>
      </c>
      <c r="R56" s="436">
        <f>'[1]KEY BUSI'!E55</f>
        <v>3764280</v>
      </c>
      <c r="S56" s="436">
        <f>'[1]NPA ALL'!F55</f>
        <v>55684</v>
      </c>
      <c r="T56" s="437">
        <f t="shared" ref="T56:T66" si="29">S56/R56%</f>
        <v>1.4792735928251883</v>
      </c>
    </row>
    <row r="57" spans="1:20" x14ac:dyDescent="0.25">
      <c r="A57" s="434">
        <v>40</v>
      </c>
      <c r="B57" s="435" t="s">
        <v>114</v>
      </c>
      <c r="C57" s="436">
        <f>'[1]KEY BUSI'!G56</f>
        <v>27532</v>
      </c>
      <c r="D57" s="436">
        <v>1425</v>
      </c>
      <c r="E57" s="437">
        <f t="shared" si="23"/>
        <v>5.17579543803574</v>
      </c>
      <c r="F57" s="436">
        <f>'[1]KEY BUSI'!J56</f>
        <v>87511</v>
      </c>
      <c r="G57" s="436">
        <v>6215</v>
      </c>
      <c r="H57" s="437">
        <f t="shared" si="24"/>
        <v>7.1019643244849222</v>
      </c>
      <c r="I57" s="436">
        <f>'[1]KEY BUSI'!M56</f>
        <v>4452</v>
      </c>
      <c r="J57" s="436">
        <v>93</v>
      </c>
      <c r="K57" s="437">
        <f t="shared" si="25"/>
        <v>2.0889487870619945</v>
      </c>
      <c r="L57" s="436">
        <f>'[1]KEY BUSI'!P56</f>
        <v>15841</v>
      </c>
      <c r="M57" s="436">
        <v>199</v>
      </c>
      <c r="N57" s="437">
        <f t="shared" si="26"/>
        <v>1.2562338236222461</v>
      </c>
      <c r="O57" s="436">
        <f t="shared" si="27"/>
        <v>135336</v>
      </c>
      <c r="P57" s="436">
        <v>7933</v>
      </c>
      <c r="Q57" s="437">
        <f t="shared" si="28"/>
        <v>5.8617071584796365</v>
      </c>
      <c r="R57" s="436">
        <f>'[1]KEY BUSI'!E56</f>
        <v>208030</v>
      </c>
      <c r="S57" s="436">
        <f>'[1]NPA ALL'!F56</f>
        <v>14398</v>
      </c>
      <c r="T57" s="437">
        <f t="shared" si="29"/>
        <v>6.9211171465653987</v>
      </c>
    </row>
    <row r="58" spans="1:20" x14ac:dyDescent="0.25">
      <c r="A58" s="434">
        <v>41</v>
      </c>
      <c r="B58" s="435" t="s">
        <v>116</v>
      </c>
      <c r="C58" s="436">
        <f>'[1]KEY BUSI'!G57</f>
        <v>40752</v>
      </c>
      <c r="D58" s="436">
        <v>2584</v>
      </c>
      <c r="E58" s="437">
        <f t="shared" si="23"/>
        <v>6.340793089909698</v>
      </c>
      <c r="F58" s="436">
        <f>'[1]KEY BUSI'!J57</f>
        <v>75252</v>
      </c>
      <c r="G58" s="436">
        <v>548</v>
      </c>
      <c r="H58" s="437">
        <f t="shared" si="24"/>
        <v>0.72821984797746242</v>
      </c>
      <c r="I58" s="436">
        <f>'[1]KEY BUSI'!M57</f>
        <v>0</v>
      </c>
      <c r="J58" s="436">
        <v>0</v>
      </c>
      <c r="K58" s="437" t="e">
        <f t="shared" si="25"/>
        <v>#DIV/0!</v>
      </c>
      <c r="L58" s="436">
        <f>'[1]KEY BUSI'!P57</f>
        <v>88450</v>
      </c>
      <c r="M58" s="436">
        <v>373</v>
      </c>
      <c r="N58" s="437">
        <f t="shared" si="26"/>
        <v>0.42170717919728662</v>
      </c>
      <c r="O58" s="436">
        <f t="shared" si="27"/>
        <v>204454</v>
      </c>
      <c r="P58" s="436">
        <v>3505</v>
      </c>
      <c r="Q58" s="437">
        <f t="shared" si="28"/>
        <v>1.7143220479912353</v>
      </c>
      <c r="R58" s="436">
        <f>'[1]KEY BUSI'!E57</f>
        <v>274624</v>
      </c>
      <c r="S58" s="436">
        <f>'[1]NPA ALL'!F57</f>
        <v>3598</v>
      </c>
      <c r="T58" s="437">
        <f t="shared" si="29"/>
        <v>1.3101549755301796</v>
      </c>
    </row>
    <row r="59" spans="1:20" x14ac:dyDescent="0.25">
      <c r="A59" s="434">
        <v>42</v>
      </c>
      <c r="B59" s="435" t="s">
        <v>115</v>
      </c>
      <c r="C59" s="436">
        <f>'[1]KEY BUSI'!G58</f>
        <v>40724</v>
      </c>
      <c r="D59" s="436">
        <v>643</v>
      </c>
      <c r="E59" s="437">
        <f t="shared" si="23"/>
        <v>1.5789215204793241</v>
      </c>
      <c r="F59" s="436">
        <f>'[1]KEY BUSI'!J58</f>
        <v>45716</v>
      </c>
      <c r="G59" s="436">
        <v>578</v>
      </c>
      <c r="H59" s="437">
        <f t="shared" si="24"/>
        <v>1.2643275877154605</v>
      </c>
      <c r="I59" s="436">
        <f>'[1]KEY BUSI'!M58</f>
        <v>204</v>
      </c>
      <c r="J59" s="436">
        <v>0</v>
      </c>
      <c r="K59" s="437">
        <f t="shared" si="25"/>
        <v>0</v>
      </c>
      <c r="L59" s="436">
        <f>'[1]KEY BUSI'!P58</f>
        <v>59188</v>
      </c>
      <c r="M59" s="436">
        <v>1468</v>
      </c>
      <c r="N59" s="437">
        <f t="shared" si="26"/>
        <v>2.4802324795566668</v>
      </c>
      <c r="O59" s="436">
        <f t="shared" si="27"/>
        <v>145832</v>
      </c>
      <c r="P59" s="436">
        <v>2688</v>
      </c>
      <c r="Q59" s="437">
        <f t="shared" si="28"/>
        <v>1.8432168522683636</v>
      </c>
      <c r="R59" s="436">
        <f>'[1]KEY BUSI'!E58</f>
        <v>194004</v>
      </c>
      <c r="S59" s="436">
        <f>'[1]NPA ALL'!F58</f>
        <v>2925</v>
      </c>
      <c r="T59" s="437">
        <f t="shared" si="29"/>
        <v>1.507700872146966</v>
      </c>
    </row>
    <row r="60" spans="1:20" x14ac:dyDescent="0.25">
      <c r="A60" s="400">
        <v>43</v>
      </c>
      <c r="B60" s="401" t="s">
        <v>118</v>
      </c>
      <c r="C60" s="436">
        <f>'[1]KEY BUSI'!G59</f>
        <v>7954</v>
      </c>
      <c r="D60" s="436">
        <v>695</v>
      </c>
      <c r="E60" s="437">
        <f t="shared" si="23"/>
        <v>8.7377420165954227</v>
      </c>
      <c r="F60" s="436">
        <f>'[1]KEY BUSI'!J59</f>
        <v>20480</v>
      </c>
      <c r="G60" s="436">
        <v>569</v>
      </c>
      <c r="H60" s="437">
        <f t="shared" si="24"/>
        <v>2.7783203125</v>
      </c>
      <c r="I60" s="436">
        <f>'[1]KEY BUSI'!M59</f>
        <v>639</v>
      </c>
      <c r="J60" s="436">
        <v>0</v>
      </c>
      <c r="K60" s="437">
        <f t="shared" si="25"/>
        <v>0</v>
      </c>
      <c r="L60" s="436">
        <f>'[1]KEY BUSI'!P59</f>
        <v>2393</v>
      </c>
      <c r="M60" s="436">
        <v>483</v>
      </c>
      <c r="N60" s="437">
        <f>M60/L60%</f>
        <v>20.183869619724195</v>
      </c>
      <c r="O60" s="436">
        <f t="shared" si="27"/>
        <v>31466</v>
      </c>
      <c r="P60" s="436">
        <v>1762</v>
      </c>
      <c r="Q60" s="437">
        <f>P60/O60%</f>
        <v>5.5996949087904397</v>
      </c>
      <c r="R60" s="436">
        <f>'[1]KEY BUSI'!E59</f>
        <v>50708</v>
      </c>
      <c r="S60" s="436">
        <f>'[1]NPA ALL'!F59</f>
        <v>2015</v>
      </c>
      <c r="T60" s="437">
        <f>S60/R60%</f>
        <v>3.973731955509979</v>
      </c>
    </row>
    <row r="61" spans="1:20" x14ac:dyDescent="0.25">
      <c r="A61" s="400">
        <v>44</v>
      </c>
      <c r="B61" s="401" t="s">
        <v>117</v>
      </c>
      <c r="C61" s="436">
        <f>'[1]KEY BUSI'!G60</f>
        <v>2190</v>
      </c>
      <c r="D61" s="436">
        <v>162</v>
      </c>
      <c r="E61" s="437">
        <f t="shared" si="23"/>
        <v>7.397260273972603</v>
      </c>
      <c r="F61" s="436">
        <f>'[1]KEY BUSI'!J60</f>
        <v>3850</v>
      </c>
      <c r="G61" s="436">
        <v>0</v>
      </c>
      <c r="H61" s="437">
        <f t="shared" si="24"/>
        <v>0</v>
      </c>
      <c r="I61" s="436">
        <f>'[1]KEY BUSI'!M60</f>
        <v>0</v>
      </c>
      <c r="J61" s="436">
        <v>0</v>
      </c>
      <c r="K61" s="437" t="e">
        <f t="shared" si="25"/>
        <v>#DIV/0!</v>
      </c>
      <c r="L61" s="436">
        <f>'[1]KEY BUSI'!P60</f>
        <v>1664</v>
      </c>
      <c r="M61" s="436">
        <v>0</v>
      </c>
      <c r="N61" s="437">
        <f>M61/L61%</f>
        <v>0</v>
      </c>
      <c r="O61" s="436">
        <f t="shared" si="27"/>
        <v>7704</v>
      </c>
      <c r="P61" s="436">
        <v>162</v>
      </c>
      <c r="Q61" s="437">
        <f>P61/O61%</f>
        <v>2.1028037383177569</v>
      </c>
      <c r="R61" s="436">
        <f>'[1]KEY BUSI'!E60</f>
        <v>12254</v>
      </c>
      <c r="S61" s="436">
        <f>'[1]NPA ALL'!F60</f>
        <v>162</v>
      </c>
      <c r="T61" s="437">
        <f>S61/R61%</f>
        <v>1.3220173004733147</v>
      </c>
    </row>
    <row r="62" spans="1:20" x14ac:dyDescent="0.25">
      <c r="A62" s="400">
        <v>45</v>
      </c>
      <c r="B62" s="401" t="s">
        <v>119</v>
      </c>
      <c r="C62" s="436">
        <f>'[1]KEY BUSI'!G61</f>
        <v>10286</v>
      </c>
      <c r="D62" s="436">
        <v>1001</v>
      </c>
      <c r="E62" s="437">
        <f t="shared" si="23"/>
        <v>9.7316741201633281</v>
      </c>
      <c r="F62" s="436">
        <f>'[1]KEY BUSI'!J61</f>
        <v>21050</v>
      </c>
      <c r="G62" s="436">
        <v>1192</v>
      </c>
      <c r="H62" s="437">
        <f t="shared" si="24"/>
        <v>5.6627078384798102</v>
      </c>
      <c r="I62" s="436">
        <f>'[1]KEY BUSI'!M61</f>
        <v>1655</v>
      </c>
      <c r="J62" s="436">
        <v>0</v>
      </c>
      <c r="K62" s="437">
        <f t="shared" si="25"/>
        <v>0</v>
      </c>
      <c r="L62" s="436">
        <f>'[1]KEY BUSI'!P61</f>
        <v>4980</v>
      </c>
      <c r="M62" s="436">
        <v>94</v>
      </c>
      <c r="N62" s="437">
        <f>M62/L62%</f>
        <v>1.887550200803213</v>
      </c>
      <c r="O62" s="436">
        <f t="shared" si="27"/>
        <v>37971</v>
      </c>
      <c r="P62" s="436">
        <v>2287</v>
      </c>
      <c r="Q62" s="437">
        <f>P62/O62%</f>
        <v>6.0230175660372396</v>
      </c>
      <c r="R62" s="436">
        <f>'[1]KEY BUSI'!E61</f>
        <v>47527</v>
      </c>
      <c r="S62" s="436">
        <f>'[1]NPA ALL'!F61</f>
        <v>3256</v>
      </c>
      <c r="T62" s="437">
        <f>S62/R62%</f>
        <v>6.850842678898311</v>
      </c>
    </row>
    <row r="63" spans="1:20" x14ac:dyDescent="0.25">
      <c r="A63" s="400">
        <v>46</v>
      </c>
      <c r="B63" s="401" t="s">
        <v>120</v>
      </c>
      <c r="C63" s="436">
        <f>'[1]KEY BUSI'!G62</f>
        <v>7459</v>
      </c>
      <c r="D63" s="436">
        <v>920</v>
      </c>
      <c r="E63" s="437">
        <f t="shared" si="23"/>
        <v>12.334093041962729</v>
      </c>
      <c r="F63" s="436">
        <f>'[1]KEY BUSI'!J62</f>
        <v>1242</v>
      </c>
      <c r="G63" s="436">
        <v>117</v>
      </c>
      <c r="H63" s="437">
        <f t="shared" si="24"/>
        <v>9.420289855072463</v>
      </c>
      <c r="I63" s="436">
        <f>'[1]KEY BUSI'!M62</f>
        <v>0</v>
      </c>
      <c r="J63" s="436">
        <v>0</v>
      </c>
      <c r="K63" s="437" t="e">
        <f t="shared" si="25"/>
        <v>#DIV/0!</v>
      </c>
      <c r="L63" s="436">
        <f>'[1]KEY BUSI'!P62</f>
        <v>80</v>
      </c>
      <c r="M63" s="436">
        <v>1</v>
      </c>
      <c r="N63" s="437">
        <f t="shared" ref="N63:N64" si="30">M63/L63%</f>
        <v>1.25</v>
      </c>
      <c r="O63" s="436">
        <f t="shared" si="27"/>
        <v>8781</v>
      </c>
      <c r="P63" s="436">
        <v>1039</v>
      </c>
      <c r="Q63" s="437">
        <f t="shared" ref="Q63:Q64" si="31">P63/O63%</f>
        <v>11.832365334244392</v>
      </c>
      <c r="R63" s="436">
        <f>'[1]KEY BUSI'!E62</f>
        <v>16610</v>
      </c>
      <c r="S63" s="436">
        <f>'[1]NPA ALL'!F62</f>
        <v>1698</v>
      </c>
      <c r="T63" s="437">
        <f t="shared" ref="T63:T64" si="32">S63/R63%</f>
        <v>10.222757375075256</v>
      </c>
    </row>
    <row r="64" spans="1:20" x14ac:dyDescent="0.25">
      <c r="A64" s="400">
        <v>47</v>
      </c>
      <c r="B64" s="401" t="s">
        <v>121</v>
      </c>
      <c r="C64" s="436">
        <f>'[1]KEY BUSI'!G63</f>
        <v>28354</v>
      </c>
      <c r="D64" s="436">
        <v>2183</v>
      </c>
      <c r="E64" s="437">
        <f t="shared" si="23"/>
        <v>7.6990900754743592</v>
      </c>
      <c r="F64" s="436">
        <f>'[1]KEY BUSI'!J63</f>
        <v>8214</v>
      </c>
      <c r="G64" s="436">
        <v>316</v>
      </c>
      <c r="H64" s="437">
        <f t="shared" si="24"/>
        <v>3.8470903335768201</v>
      </c>
      <c r="I64" s="436">
        <f>'[1]KEY BUSI'!M63</f>
        <v>198</v>
      </c>
      <c r="J64" s="436">
        <v>0</v>
      </c>
      <c r="K64" s="437">
        <f t="shared" si="25"/>
        <v>0</v>
      </c>
      <c r="L64" s="436">
        <f>'[1]KEY BUSI'!P63</f>
        <v>752</v>
      </c>
      <c r="M64" s="436">
        <v>104</v>
      </c>
      <c r="N64" s="437">
        <f t="shared" si="30"/>
        <v>13.829787234042554</v>
      </c>
      <c r="O64" s="436">
        <f t="shared" si="27"/>
        <v>37518</v>
      </c>
      <c r="P64" s="436">
        <v>2602</v>
      </c>
      <c r="Q64" s="437">
        <f t="shared" si="31"/>
        <v>6.9353377045684734</v>
      </c>
      <c r="R64" s="436">
        <f>'[1]KEY BUSI'!E63</f>
        <v>43978</v>
      </c>
      <c r="S64" s="436">
        <f>'[1]NPA ALL'!F63</f>
        <v>2622</v>
      </c>
      <c r="T64" s="437">
        <f t="shared" si="32"/>
        <v>5.9620719450634416</v>
      </c>
    </row>
    <row r="65" spans="1:20" x14ac:dyDescent="0.25">
      <c r="A65" s="438" t="s">
        <v>358</v>
      </c>
      <c r="B65" s="439" t="s">
        <v>76</v>
      </c>
      <c r="C65" s="440">
        <f>SUM(C56:C64)</f>
        <v>690640</v>
      </c>
      <c r="D65" s="440">
        <f>SUM(D56:D64)</f>
        <v>19401</v>
      </c>
      <c r="E65" s="441">
        <f t="shared" si="23"/>
        <v>2.8091335572802039</v>
      </c>
      <c r="F65" s="440">
        <f>SUM(F56:F64)</f>
        <v>1718053</v>
      </c>
      <c r="G65" s="440">
        <f>SUM(G56:G64)</f>
        <v>29332</v>
      </c>
      <c r="H65" s="441">
        <f t="shared" si="24"/>
        <v>1.7072814400952707</v>
      </c>
      <c r="I65" s="440">
        <f>SUM(I56:I64)</f>
        <v>64687</v>
      </c>
      <c r="J65" s="440">
        <f>SUM(J56:J64)</f>
        <v>93</v>
      </c>
      <c r="K65" s="441">
        <f t="shared" si="25"/>
        <v>0.14376922720175614</v>
      </c>
      <c r="L65" s="440">
        <f>SUM(L56:L64)</f>
        <v>401669</v>
      </c>
      <c r="M65" s="440">
        <f>SUM(M56:M64)</f>
        <v>4330</v>
      </c>
      <c r="N65" s="441">
        <f t="shared" si="26"/>
        <v>1.0780020365026926</v>
      </c>
      <c r="O65" s="440">
        <f>SUM(O56:O64)</f>
        <v>2875049</v>
      </c>
      <c r="P65" s="440">
        <f>SUM(P56:P64)</f>
        <v>53171</v>
      </c>
      <c r="Q65" s="441">
        <f t="shared" si="28"/>
        <v>1.8493945668404259</v>
      </c>
      <c r="R65" s="440">
        <f>SUM(R56:R64)</f>
        <v>4612015</v>
      </c>
      <c r="S65" s="440">
        <f>SUM(S56:S64)</f>
        <v>86358</v>
      </c>
      <c r="T65" s="441">
        <f t="shared" si="29"/>
        <v>1.8724570496843569</v>
      </c>
    </row>
    <row r="66" spans="1:20" x14ac:dyDescent="0.25">
      <c r="A66" s="443" t="s">
        <v>50</v>
      </c>
      <c r="B66" s="443"/>
      <c r="C66" s="440">
        <f>+C65+C54+C50+C47</f>
        <v>19846380</v>
      </c>
      <c r="D66" s="440">
        <f>+D65+D54+D50+D47</f>
        <v>1516785</v>
      </c>
      <c r="E66" s="441">
        <f t="shared" si="23"/>
        <v>7.6426280258666823</v>
      </c>
      <c r="F66" s="440">
        <f>F47+F50+F54+F65</f>
        <v>20829339</v>
      </c>
      <c r="G66" s="440">
        <f>G47+G50+G54+G65</f>
        <v>419795</v>
      </c>
      <c r="H66" s="441">
        <f t="shared" si="24"/>
        <v>2.0154024090730864</v>
      </c>
      <c r="I66" s="440">
        <f>I47+I50+I54+I65</f>
        <v>6096440</v>
      </c>
      <c r="J66" s="440">
        <f>J47+J50+J54+J65</f>
        <v>93758</v>
      </c>
      <c r="K66" s="441">
        <f t="shared" si="25"/>
        <v>1.5379139300969089</v>
      </c>
      <c r="L66" s="440">
        <f>L47+L50+L54+L65</f>
        <v>5976825</v>
      </c>
      <c r="M66" s="440">
        <f>M47+M50+M54+M65</f>
        <v>64876</v>
      </c>
      <c r="N66" s="441">
        <f t="shared" si="26"/>
        <v>1.0854592530315008</v>
      </c>
      <c r="O66" s="440">
        <f t="shared" si="27"/>
        <v>52748984</v>
      </c>
      <c r="P66" s="440">
        <f>+P65+P54+P50+P47</f>
        <v>2096029</v>
      </c>
      <c r="Q66" s="441">
        <f t="shared" si="28"/>
        <v>3.9735912259466462</v>
      </c>
      <c r="R66" s="440">
        <f>R47+R50+R54+R65</f>
        <v>87384803</v>
      </c>
      <c r="S66" s="440">
        <f>+S65+S54+S50+S47</f>
        <v>2507597</v>
      </c>
      <c r="T66" s="441">
        <f t="shared" si="29"/>
        <v>2.8696030818997209</v>
      </c>
    </row>
  </sheetData>
  <mergeCells count="30">
    <mergeCell ref="A51:T51"/>
    <mergeCell ref="A55:T55"/>
    <mergeCell ref="A66:B66"/>
    <mergeCell ref="P7:P8"/>
    <mergeCell ref="Q7:Q8"/>
    <mergeCell ref="S7:S8"/>
    <mergeCell ref="T7:T8"/>
    <mergeCell ref="A9:T9"/>
    <mergeCell ref="A23:T23"/>
    <mergeCell ref="J7:J8"/>
    <mergeCell ref="K7:K8"/>
    <mergeCell ref="M7:M8"/>
    <mergeCell ref="N7:N8"/>
    <mergeCell ref="A48:T48"/>
    <mergeCell ref="A1:T1"/>
    <mergeCell ref="A2:T2"/>
    <mergeCell ref="A3:T3"/>
    <mergeCell ref="A4:T4"/>
    <mergeCell ref="A6:A8"/>
    <mergeCell ref="B6:B8"/>
    <mergeCell ref="C6:E6"/>
    <mergeCell ref="F6:H6"/>
    <mergeCell ref="I6:K6"/>
    <mergeCell ref="L6:N6"/>
    <mergeCell ref="O6:Q6"/>
    <mergeCell ref="R6:T6"/>
    <mergeCell ref="D7:D8"/>
    <mergeCell ref="E7:E8"/>
    <mergeCell ref="G7:G8"/>
    <mergeCell ref="H7:H8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A457A-B8E8-4A43-AF7A-5A6E9D52ECEB}">
  <dimension ref="A1:J68"/>
  <sheetViews>
    <sheetView topLeftCell="A49" workbookViewId="0">
      <selection activeCell="E74" sqref="E74"/>
    </sheetView>
  </sheetViews>
  <sheetFormatPr defaultRowHeight="15" x14ac:dyDescent="0.25"/>
  <cols>
    <col min="2" max="2" width="42.5703125" bestFit="1" customWidth="1"/>
    <col min="3" max="3" width="14.28515625" customWidth="1"/>
    <col min="6" max="6" width="12.140625" customWidth="1"/>
    <col min="8" max="8" width="10.85546875" customWidth="1"/>
    <col min="9" max="9" width="12.140625" customWidth="1"/>
    <col min="10" max="10" width="13" customWidth="1"/>
  </cols>
  <sheetData>
    <row r="1" spans="1:10" ht="15" customHeight="1" x14ac:dyDescent="0.25">
      <c r="A1" s="303" t="s">
        <v>187</v>
      </c>
      <c r="B1" s="303"/>
      <c r="C1" s="303"/>
      <c r="D1" s="303"/>
      <c r="E1" s="303"/>
      <c r="F1" s="303"/>
      <c r="G1" s="303"/>
      <c r="H1" s="303"/>
      <c r="I1" s="303"/>
      <c r="J1" s="303"/>
    </row>
    <row r="2" spans="1:10" ht="15" customHeight="1" x14ac:dyDescent="0.25">
      <c r="A2" s="303" t="s">
        <v>442</v>
      </c>
      <c r="B2" s="303"/>
      <c r="C2" s="303"/>
      <c r="D2" s="303"/>
      <c r="E2" s="303"/>
      <c r="F2" s="303"/>
      <c r="G2" s="303"/>
      <c r="H2" s="303"/>
      <c r="I2" s="303"/>
      <c r="J2" s="303"/>
    </row>
    <row r="3" spans="1:10" ht="15" customHeight="1" x14ac:dyDescent="0.25">
      <c r="A3" s="303" t="s">
        <v>535</v>
      </c>
      <c r="B3" s="303"/>
      <c r="C3" s="303"/>
      <c r="D3" s="303"/>
      <c r="E3" s="303"/>
      <c r="F3" s="303"/>
      <c r="G3" s="303"/>
      <c r="H3" s="303"/>
      <c r="I3" s="303"/>
      <c r="J3" s="303"/>
    </row>
    <row r="4" spans="1:10" ht="15.75" customHeight="1" x14ac:dyDescent="0.25">
      <c r="A4" s="304"/>
      <c r="B4" s="304"/>
      <c r="C4" s="304"/>
      <c r="D4" s="304"/>
      <c r="E4" s="304"/>
      <c r="F4" s="304"/>
      <c r="G4" s="304"/>
      <c r="H4" s="303" t="s">
        <v>536</v>
      </c>
      <c r="I4" s="303"/>
      <c r="J4" s="444"/>
    </row>
    <row r="5" spans="1:10" ht="45" customHeight="1" thickBot="1" x14ac:dyDescent="0.3">
      <c r="A5" s="305" t="s">
        <v>188</v>
      </c>
      <c r="B5" s="305"/>
      <c r="C5" s="305"/>
      <c r="D5" s="305"/>
      <c r="E5" s="305"/>
      <c r="F5" s="305"/>
      <c r="G5" s="305"/>
      <c r="H5" s="305"/>
      <c r="I5" s="305"/>
      <c r="J5" s="305"/>
    </row>
    <row r="6" spans="1:10" ht="60" x14ac:dyDescent="0.25">
      <c r="A6" s="306" t="s">
        <v>189</v>
      </c>
      <c r="B6" s="307" t="s">
        <v>56</v>
      </c>
      <c r="C6" s="308" t="s">
        <v>190</v>
      </c>
      <c r="D6" s="309" t="s">
        <v>191</v>
      </c>
      <c r="E6" s="309"/>
      <c r="F6" s="308" t="s">
        <v>537</v>
      </c>
      <c r="G6" s="309" t="s">
        <v>192</v>
      </c>
      <c r="H6" s="309"/>
      <c r="I6" s="308" t="s">
        <v>193</v>
      </c>
      <c r="J6" s="310" t="s">
        <v>194</v>
      </c>
    </row>
    <row r="7" spans="1:10" ht="15.75" thickBot="1" x14ac:dyDescent="0.3">
      <c r="A7" s="311"/>
      <c r="B7" s="312"/>
      <c r="C7" s="313" t="s">
        <v>61</v>
      </c>
      <c r="D7" s="313" t="s">
        <v>61</v>
      </c>
      <c r="E7" s="314" t="s">
        <v>62</v>
      </c>
      <c r="F7" s="313" t="s">
        <v>61</v>
      </c>
      <c r="G7" s="313" t="s">
        <v>61</v>
      </c>
      <c r="H7" s="314" t="s">
        <v>62</v>
      </c>
      <c r="I7" s="313" t="s">
        <v>61</v>
      </c>
      <c r="J7" s="315" t="s">
        <v>61</v>
      </c>
    </row>
    <row r="8" spans="1:10" x14ac:dyDescent="0.25">
      <c r="A8" s="445" t="s">
        <v>63</v>
      </c>
      <c r="B8" s="446"/>
      <c r="C8" s="446"/>
      <c r="D8" s="446"/>
      <c r="E8" s="446"/>
      <c r="F8" s="446"/>
      <c r="G8" s="446"/>
      <c r="H8" s="446"/>
      <c r="I8" s="446"/>
      <c r="J8" s="447"/>
    </row>
    <row r="9" spans="1:10" x14ac:dyDescent="0.25">
      <c r="A9" s="321">
        <v>1</v>
      </c>
      <c r="B9" s="322" t="s">
        <v>64</v>
      </c>
      <c r="C9" s="323">
        <v>47309</v>
      </c>
      <c r="D9" s="323">
        <v>23278</v>
      </c>
      <c r="E9" s="324">
        <v>20531.080000000002</v>
      </c>
      <c r="F9" s="448">
        <f>D9/C9%</f>
        <v>49.204168340062147</v>
      </c>
      <c r="G9" s="323">
        <v>22802</v>
      </c>
      <c r="H9" s="324">
        <v>19331.32</v>
      </c>
      <c r="I9" s="323">
        <v>1002</v>
      </c>
      <c r="J9" s="325">
        <v>23029</v>
      </c>
    </row>
    <row r="10" spans="1:10" x14ac:dyDescent="0.25">
      <c r="A10" s="321">
        <v>2</v>
      </c>
      <c r="B10" s="322" t="s">
        <v>65</v>
      </c>
      <c r="C10" s="323">
        <v>37498</v>
      </c>
      <c r="D10" s="323">
        <v>14621</v>
      </c>
      <c r="E10" s="324">
        <v>12841</v>
      </c>
      <c r="F10" s="448">
        <f t="shared" ref="F10:F52" si="0">D10/C10%</f>
        <v>38.991412875353348</v>
      </c>
      <c r="G10" s="323">
        <v>13270</v>
      </c>
      <c r="H10" s="324">
        <v>11494.3</v>
      </c>
      <c r="I10" s="323">
        <v>1935</v>
      </c>
      <c r="J10" s="325">
        <v>20942</v>
      </c>
    </row>
    <row r="11" spans="1:10" x14ac:dyDescent="0.25">
      <c r="A11" s="321">
        <v>3</v>
      </c>
      <c r="B11" s="322" t="s">
        <v>66</v>
      </c>
      <c r="C11" s="323">
        <v>2423</v>
      </c>
      <c r="D11" s="323">
        <v>1043</v>
      </c>
      <c r="E11" s="324">
        <v>896.43</v>
      </c>
      <c r="F11" s="448">
        <f t="shared" si="0"/>
        <v>43.045810978126291</v>
      </c>
      <c r="G11" s="323">
        <v>1003</v>
      </c>
      <c r="H11" s="324">
        <v>786.26</v>
      </c>
      <c r="I11" s="323">
        <v>177</v>
      </c>
      <c r="J11" s="325">
        <v>1203</v>
      </c>
    </row>
    <row r="12" spans="1:10" x14ac:dyDescent="0.25">
      <c r="A12" s="321">
        <v>4</v>
      </c>
      <c r="B12" s="322" t="s">
        <v>67</v>
      </c>
      <c r="C12" s="323">
        <v>467</v>
      </c>
      <c r="D12" s="323">
        <v>245</v>
      </c>
      <c r="E12" s="324">
        <v>235.99</v>
      </c>
      <c r="F12" s="448">
        <f t="shared" si="0"/>
        <v>52.462526766595289</v>
      </c>
      <c r="G12" s="323">
        <v>223</v>
      </c>
      <c r="H12" s="324">
        <v>211.09</v>
      </c>
      <c r="I12" s="323">
        <v>1</v>
      </c>
      <c r="J12" s="325">
        <v>222</v>
      </c>
    </row>
    <row r="13" spans="1:10" x14ac:dyDescent="0.25">
      <c r="A13" s="321">
        <v>5</v>
      </c>
      <c r="B13" s="322" t="s">
        <v>68</v>
      </c>
      <c r="C13" s="323">
        <v>2022</v>
      </c>
      <c r="D13" s="323">
        <v>696</v>
      </c>
      <c r="E13" s="324">
        <v>576.73</v>
      </c>
      <c r="F13" s="448">
        <f t="shared" si="0"/>
        <v>34.421364985163208</v>
      </c>
      <c r="G13" s="323">
        <v>660</v>
      </c>
      <c r="H13" s="324">
        <v>542.22</v>
      </c>
      <c r="I13" s="323">
        <v>74</v>
      </c>
      <c r="J13" s="325">
        <v>1291</v>
      </c>
    </row>
    <row r="14" spans="1:10" x14ac:dyDescent="0.25">
      <c r="A14" s="321">
        <v>6</v>
      </c>
      <c r="B14" s="322" t="s">
        <v>69</v>
      </c>
      <c r="C14" s="323">
        <v>3315</v>
      </c>
      <c r="D14" s="323">
        <v>1256</v>
      </c>
      <c r="E14" s="324">
        <v>1210</v>
      </c>
      <c r="F14" s="448">
        <f t="shared" si="0"/>
        <v>37.888386123680242</v>
      </c>
      <c r="G14" s="323">
        <v>1254</v>
      </c>
      <c r="H14" s="324">
        <v>1011.1</v>
      </c>
      <c r="I14" s="323">
        <v>2</v>
      </c>
      <c r="J14" s="325">
        <v>2057</v>
      </c>
    </row>
    <row r="15" spans="1:10" x14ac:dyDescent="0.25">
      <c r="A15" s="321">
        <v>7</v>
      </c>
      <c r="B15" s="322" t="s">
        <v>70</v>
      </c>
      <c r="C15" s="323">
        <v>1348</v>
      </c>
      <c r="D15" s="323">
        <v>308</v>
      </c>
      <c r="E15" s="324">
        <v>288.20999999999998</v>
      </c>
      <c r="F15" s="448">
        <f t="shared" si="0"/>
        <v>22.848664688427299</v>
      </c>
      <c r="G15" s="323">
        <v>286</v>
      </c>
      <c r="H15" s="324">
        <v>261.8</v>
      </c>
      <c r="I15" s="323">
        <v>23</v>
      </c>
      <c r="J15" s="325">
        <v>1017</v>
      </c>
    </row>
    <row r="16" spans="1:10" x14ac:dyDescent="0.25">
      <c r="A16" s="321">
        <v>8</v>
      </c>
      <c r="B16" s="322" t="s">
        <v>71</v>
      </c>
      <c r="C16" s="323">
        <v>837</v>
      </c>
      <c r="D16" s="323">
        <v>402</v>
      </c>
      <c r="E16" s="324">
        <v>302.5</v>
      </c>
      <c r="F16" s="448">
        <f t="shared" si="0"/>
        <v>48.028673835125453</v>
      </c>
      <c r="G16" s="323">
        <v>397</v>
      </c>
      <c r="H16" s="324">
        <v>289.2</v>
      </c>
      <c r="I16" s="323">
        <v>13</v>
      </c>
      <c r="J16" s="325">
        <v>422</v>
      </c>
    </row>
    <row r="17" spans="1:10" x14ac:dyDescent="0.25">
      <c r="A17" s="321">
        <v>9</v>
      </c>
      <c r="B17" s="322" t="s">
        <v>72</v>
      </c>
      <c r="C17" s="323">
        <v>440</v>
      </c>
      <c r="D17" s="323">
        <v>113</v>
      </c>
      <c r="E17" s="324">
        <v>142</v>
      </c>
      <c r="F17" s="448">
        <f t="shared" si="0"/>
        <v>25.68181818181818</v>
      </c>
      <c r="G17" s="323">
        <v>102</v>
      </c>
      <c r="H17" s="324">
        <v>122</v>
      </c>
      <c r="I17" s="323">
        <v>26</v>
      </c>
      <c r="J17" s="325">
        <v>219</v>
      </c>
    </row>
    <row r="18" spans="1:10" x14ac:dyDescent="0.25">
      <c r="A18" s="321">
        <v>10</v>
      </c>
      <c r="B18" s="322" t="s">
        <v>73</v>
      </c>
      <c r="C18" s="323">
        <v>23163</v>
      </c>
      <c r="D18" s="323">
        <v>10085</v>
      </c>
      <c r="E18" s="324">
        <v>9883</v>
      </c>
      <c r="F18" s="448">
        <f t="shared" si="0"/>
        <v>43.539265207442902</v>
      </c>
      <c r="G18" s="323">
        <v>9623</v>
      </c>
      <c r="H18" s="324">
        <v>9431</v>
      </c>
      <c r="I18" s="323">
        <v>188</v>
      </c>
      <c r="J18" s="325">
        <v>12890</v>
      </c>
    </row>
    <row r="19" spans="1:10" x14ac:dyDescent="0.25">
      <c r="A19" s="321">
        <v>11</v>
      </c>
      <c r="B19" s="322" t="s">
        <v>74</v>
      </c>
      <c r="C19" s="323">
        <v>5706</v>
      </c>
      <c r="D19" s="323">
        <v>1835</v>
      </c>
      <c r="E19" s="324">
        <v>1616.54</v>
      </c>
      <c r="F19" s="448">
        <f t="shared" si="0"/>
        <v>32.159130739572376</v>
      </c>
      <c r="G19" s="323">
        <v>1688</v>
      </c>
      <c r="H19" s="324">
        <v>1427.23</v>
      </c>
      <c r="I19" s="323">
        <v>66</v>
      </c>
      <c r="J19" s="325">
        <v>3805</v>
      </c>
    </row>
    <row r="20" spans="1:10" x14ac:dyDescent="0.25">
      <c r="A20" s="321">
        <v>12</v>
      </c>
      <c r="B20" s="322" t="s">
        <v>75</v>
      </c>
      <c r="C20" s="323">
        <v>3149</v>
      </c>
      <c r="D20" s="323">
        <v>1513</v>
      </c>
      <c r="E20" s="324">
        <v>1494</v>
      </c>
      <c r="F20" s="448">
        <f t="shared" si="0"/>
        <v>48.046999047316611</v>
      </c>
      <c r="G20" s="323">
        <v>1428</v>
      </c>
      <c r="H20" s="324">
        <v>1296</v>
      </c>
      <c r="I20" s="323">
        <v>163</v>
      </c>
      <c r="J20" s="325">
        <v>1558</v>
      </c>
    </row>
    <row r="21" spans="1:10" x14ac:dyDescent="0.25">
      <c r="A21" s="326"/>
      <c r="B21" s="327" t="s">
        <v>76</v>
      </c>
      <c r="C21" s="328">
        <f t="shared" ref="C21:J21" si="1">SUM(C9:C20)</f>
        <v>127677</v>
      </c>
      <c r="D21" s="328">
        <f t="shared" si="1"/>
        <v>55395</v>
      </c>
      <c r="E21" s="329">
        <f t="shared" si="1"/>
        <v>50017.48</v>
      </c>
      <c r="F21" s="449">
        <f t="shared" si="0"/>
        <v>43.386827698019218</v>
      </c>
      <c r="G21" s="328">
        <f t="shared" si="1"/>
        <v>52736</v>
      </c>
      <c r="H21" s="329">
        <f t="shared" si="1"/>
        <v>46203.520000000004</v>
      </c>
      <c r="I21" s="328">
        <f t="shared" si="1"/>
        <v>3670</v>
      </c>
      <c r="J21" s="330">
        <f t="shared" si="1"/>
        <v>68655</v>
      </c>
    </row>
    <row r="22" spans="1:10" x14ac:dyDescent="0.25">
      <c r="A22" s="450" t="s">
        <v>77</v>
      </c>
      <c r="B22" s="451"/>
      <c r="C22" s="451"/>
      <c r="D22" s="451"/>
      <c r="E22" s="451"/>
      <c r="F22" s="451"/>
      <c r="G22" s="451"/>
      <c r="H22" s="451"/>
      <c r="I22" s="451"/>
      <c r="J22" s="452"/>
    </row>
    <row r="23" spans="1:10" x14ac:dyDescent="0.25">
      <c r="A23" s="321">
        <v>13</v>
      </c>
      <c r="B23" s="322" t="s">
        <v>78</v>
      </c>
      <c r="C23" s="323">
        <v>334</v>
      </c>
      <c r="D23" s="323">
        <v>11</v>
      </c>
      <c r="E23" s="324">
        <v>11</v>
      </c>
      <c r="F23" s="448">
        <f t="shared" si="0"/>
        <v>3.2934131736526946</v>
      </c>
      <c r="G23" s="323">
        <v>11</v>
      </c>
      <c r="H23" s="324">
        <v>10</v>
      </c>
      <c r="I23" s="323">
        <v>262</v>
      </c>
      <c r="J23" s="325">
        <v>72</v>
      </c>
    </row>
    <row r="24" spans="1:10" x14ac:dyDescent="0.25">
      <c r="A24" s="321">
        <v>14</v>
      </c>
      <c r="B24" s="322" t="s">
        <v>79</v>
      </c>
      <c r="C24" s="323">
        <v>0</v>
      </c>
      <c r="D24" s="323">
        <v>0</v>
      </c>
      <c r="E24" s="324">
        <v>0</v>
      </c>
      <c r="F24" s="448" t="e">
        <f t="shared" si="0"/>
        <v>#DIV/0!</v>
      </c>
      <c r="G24" s="323">
        <v>0</v>
      </c>
      <c r="H24" s="324">
        <v>0</v>
      </c>
      <c r="I24" s="323">
        <v>0</v>
      </c>
      <c r="J24" s="325">
        <v>0</v>
      </c>
    </row>
    <row r="25" spans="1:10" x14ac:dyDescent="0.25">
      <c r="A25" s="321">
        <v>15</v>
      </c>
      <c r="B25" s="322" t="s">
        <v>80</v>
      </c>
      <c r="C25" s="323">
        <v>0</v>
      </c>
      <c r="D25" s="323">
        <v>0</v>
      </c>
      <c r="E25" s="324">
        <v>0</v>
      </c>
      <c r="F25" s="448" t="e">
        <f t="shared" si="0"/>
        <v>#DIV/0!</v>
      </c>
      <c r="G25" s="323">
        <v>0</v>
      </c>
      <c r="H25" s="324">
        <v>0</v>
      </c>
      <c r="I25" s="323">
        <v>0</v>
      </c>
      <c r="J25" s="325">
        <v>0</v>
      </c>
    </row>
    <row r="26" spans="1:10" x14ac:dyDescent="0.25">
      <c r="A26" s="321">
        <v>16</v>
      </c>
      <c r="B26" s="322" t="s">
        <v>81</v>
      </c>
      <c r="C26" s="323">
        <v>0</v>
      </c>
      <c r="D26" s="323">
        <v>0</v>
      </c>
      <c r="E26" s="324">
        <v>0</v>
      </c>
      <c r="F26" s="448" t="e">
        <f t="shared" si="0"/>
        <v>#DIV/0!</v>
      </c>
      <c r="G26" s="323">
        <v>0</v>
      </c>
      <c r="H26" s="324">
        <v>0</v>
      </c>
      <c r="I26" s="323">
        <v>0</v>
      </c>
      <c r="J26" s="325">
        <v>0</v>
      </c>
    </row>
    <row r="27" spans="1:10" x14ac:dyDescent="0.25">
      <c r="A27" s="321">
        <v>17</v>
      </c>
      <c r="B27" s="322" t="s">
        <v>82</v>
      </c>
      <c r="C27" s="323">
        <v>0</v>
      </c>
      <c r="D27" s="323">
        <v>0</v>
      </c>
      <c r="E27" s="324">
        <v>0</v>
      </c>
      <c r="F27" s="448" t="e">
        <f t="shared" si="0"/>
        <v>#DIV/0!</v>
      </c>
      <c r="G27" s="323">
        <v>0</v>
      </c>
      <c r="H27" s="324">
        <v>0</v>
      </c>
      <c r="I27" s="323">
        <v>0</v>
      </c>
      <c r="J27" s="325">
        <v>0</v>
      </c>
    </row>
    <row r="28" spans="1:10" x14ac:dyDescent="0.25">
      <c r="A28" s="321">
        <v>18</v>
      </c>
      <c r="B28" s="322" t="s">
        <v>83</v>
      </c>
      <c r="C28" s="323">
        <v>0</v>
      </c>
      <c r="D28" s="323">
        <v>0</v>
      </c>
      <c r="E28" s="324">
        <v>0</v>
      </c>
      <c r="F28" s="448" t="e">
        <f t="shared" si="0"/>
        <v>#DIV/0!</v>
      </c>
      <c r="G28" s="323">
        <v>0</v>
      </c>
      <c r="H28" s="324">
        <v>0</v>
      </c>
      <c r="I28" s="323">
        <v>0</v>
      </c>
      <c r="J28" s="325">
        <v>0</v>
      </c>
    </row>
    <row r="29" spans="1:10" x14ac:dyDescent="0.25">
      <c r="A29" s="321">
        <v>19</v>
      </c>
      <c r="B29" s="322" t="s">
        <v>84</v>
      </c>
      <c r="C29" s="323">
        <v>14</v>
      </c>
      <c r="D29" s="323">
        <v>0</v>
      </c>
      <c r="E29" s="324">
        <v>0</v>
      </c>
      <c r="F29" s="448">
        <f t="shared" si="0"/>
        <v>0</v>
      </c>
      <c r="G29" s="323">
        <v>0</v>
      </c>
      <c r="H29" s="324">
        <v>0</v>
      </c>
      <c r="I29" s="323">
        <v>0</v>
      </c>
      <c r="J29" s="325">
        <v>14</v>
      </c>
    </row>
    <row r="30" spans="1:10" x14ac:dyDescent="0.25">
      <c r="A30" s="321">
        <v>20</v>
      </c>
      <c r="B30" s="322" t="s">
        <v>85</v>
      </c>
      <c r="C30" s="323">
        <v>1290</v>
      </c>
      <c r="D30" s="323">
        <v>174</v>
      </c>
      <c r="E30" s="324">
        <v>166.7</v>
      </c>
      <c r="F30" s="448">
        <f t="shared" si="0"/>
        <v>13.488372093023255</v>
      </c>
      <c r="G30" s="323">
        <v>159</v>
      </c>
      <c r="H30" s="324">
        <v>151.85</v>
      </c>
      <c r="I30" s="323">
        <v>179</v>
      </c>
      <c r="J30" s="325">
        <v>937</v>
      </c>
    </row>
    <row r="31" spans="1:10" x14ac:dyDescent="0.25">
      <c r="A31" s="321">
        <v>21</v>
      </c>
      <c r="B31" s="322" t="s">
        <v>86</v>
      </c>
      <c r="C31" s="323">
        <v>1450</v>
      </c>
      <c r="D31" s="323">
        <v>1</v>
      </c>
      <c r="E31" s="324">
        <v>1</v>
      </c>
      <c r="F31" s="448">
        <f t="shared" si="0"/>
        <v>6.8965517241379309E-2</v>
      </c>
      <c r="G31" s="323">
        <v>267</v>
      </c>
      <c r="H31" s="324">
        <v>208</v>
      </c>
      <c r="I31" s="323">
        <v>16</v>
      </c>
      <c r="J31" s="325">
        <v>1166</v>
      </c>
    </row>
    <row r="32" spans="1:10" x14ac:dyDescent="0.25">
      <c r="A32" s="321">
        <v>22</v>
      </c>
      <c r="B32" s="322" t="s">
        <v>87</v>
      </c>
      <c r="C32" s="323">
        <v>88</v>
      </c>
      <c r="D32" s="323">
        <v>20</v>
      </c>
      <c r="E32" s="324">
        <v>19.399999999999999</v>
      </c>
      <c r="F32" s="448">
        <f t="shared" si="0"/>
        <v>22.727272727272727</v>
      </c>
      <c r="G32" s="323">
        <v>20</v>
      </c>
      <c r="H32" s="324">
        <v>19.440000000000001</v>
      </c>
      <c r="I32" s="323">
        <v>0</v>
      </c>
      <c r="J32" s="325">
        <v>68</v>
      </c>
    </row>
    <row r="33" spans="1:10" x14ac:dyDescent="0.25">
      <c r="A33" s="321">
        <v>23</v>
      </c>
      <c r="B33" s="322" t="s">
        <v>88</v>
      </c>
      <c r="C33" s="323">
        <v>0</v>
      </c>
      <c r="D33" s="323">
        <v>0</v>
      </c>
      <c r="E33" s="324">
        <v>0</v>
      </c>
      <c r="F33" s="448" t="e">
        <f t="shared" si="0"/>
        <v>#DIV/0!</v>
      </c>
      <c r="G33" s="323">
        <v>0</v>
      </c>
      <c r="H33" s="324">
        <v>0</v>
      </c>
      <c r="I33" s="323">
        <v>0</v>
      </c>
      <c r="J33" s="325">
        <v>0</v>
      </c>
    </row>
    <row r="34" spans="1:10" x14ac:dyDescent="0.25">
      <c r="A34" s="321">
        <v>24</v>
      </c>
      <c r="B34" s="322" t="s">
        <v>89</v>
      </c>
      <c r="C34" s="323">
        <v>0</v>
      </c>
      <c r="D34" s="323">
        <v>0</v>
      </c>
      <c r="E34" s="324">
        <v>0</v>
      </c>
      <c r="F34" s="448" t="e">
        <f t="shared" si="0"/>
        <v>#DIV/0!</v>
      </c>
      <c r="G34" s="323">
        <v>0</v>
      </c>
      <c r="H34" s="324">
        <v>0</v>
      </c>
      <c r="I34" s="323">
        <v>0</v>
      </c>
      <c r="J34" s="325">
        <v>0</v>
      </c>
    </row>
    <row r="35" spans="1:10" x14ac:dyDescent="0.25">
      <c r="A35" s="321">
        <v>25</v>
      </c>
      <c r="B35" s="322" t="s">
        <v>90</v>
      </c>
      <c r="C35" s="323">
        <v>0</v>
      </c>
      <c r="D35" s="323">
        <v>0</v>
      </c>
      <c r="E35" s="324">
        <v>0</v>
      </c>
      <c r="F35" s="448" t="e">
        <f t="shared" si="0"/>
        <v>#DIV/0!</v>
      </c>
      <c r="G35" s="323">
        <v>0</v>
      </c>
      <c r="H35" s="324">
        <v>0</v>
      </c>
      <c r="I35" s="323">
        <v>0</v>
      </c>
      <c r="J35" s="325">
        <v>0</v>
      </c>
    </row>
    <row r="36" spans="1:10" x14ac:dyDescent="0.25">
      <c r="A36" s="321">
        <v>26</v>
      </c>
      <c r="B36" s="322" t="s">
        <v>91</v>
      </c>
      <c r="C36" s="323">
        <v>0</v>
      </c>
      <c r="D36" s="323">
        <v>0</v>
      </c>
      <c r="E36" s="324">
        <v>0</v>
      </c>
      <c r="F36" s="448" t="e">
        <f t="shared" si="0"/>
        <v>#DIV/0!</v>
      </c>
      <c r="G36" s="323">
        <v>0</v>
      </c>
      <c r="H36" s="324">
        <v>0</v>
      </c>
      <c r="I36" s="323">
        <v>0</v>
      </c>
      <c r="J36" s="325">
        <v>0</v>
      </c>
    </row>
    <row r="37" spans="1:10" x14ac:dyDescent="0.25">
      <c r="A37" s="321">
        <v>27</v>
      </c>
      <c r="B37" s="322" t="s">
        <v>92</v>
      </c>
      <c r="C37" s="323">
        <v>0</v>
      </c>
      <c r="D37" s="323">
        <v>0</v>
      </c>
      <c r="E37" s="324">
        <v>0</v>
      </c>
      <c r="F37" s="448" t="e">
        <f t="shared" si="0"/>
        <v>#DIV/0!</v>
      </c>
      <c r="G37" s="323">
        <v>0</v>
      </c>
      <c r="H37" s="324">
        <v>0</v>
      </c>
      <c r="I37" s="323">
        <v>0</v>
      </c>
      <c r="J37" s="325">
        <v>0</v>
      </c>
    </row>
    <row r="38" spans="1:10" x14ac:dyDescent="0.25">
      <c r="A38" s="321">
        <v>28</v>
      </c>
      <c r="B38" s="322" t="s">
        <v>93</v>
      </c>
      <c r="C38" s="323">
        <v>233</v>
      </c>
      <c r="D38" s="323">
        <v>90</v>
      </c>
      <c r="E38" s="324">
        <v>89.98</v>
      </c>
      <c r="F38" s="448">
        <f t="shared" si="0"/>
        <v>38.626609442060087</v>
      </c>
      <c r="G38" s="323">
        <v>90</v>
      </c>
      <c r="H38" s="324">
        <v>89.98</v>
      </c>
      <c r="I38" s="323">
        <v>14</v>
      </c>
      <c r="J38" s="325">
        <v>129</v>
      </c>
    </row>
    <row r="39" spans="1:10" x14ac:dyDescent="0.25">
      <c r="A39" s="321">
        <v>29</v>
      </c>
      <c r="B39" s="322" t="s">
        <v>94</v>
      </c>
      <c r="C39" s="323">
        <v>0</v>
      </c>
      <c r="D39" s="323">
        <v>0</v>
      </c>
      <c r="E39" s="324">
        <v>0</v>
      </c>
      <c r="F39" s="448" t="e">
        <f t="shared" si="0"/>
        <v>#DIV/0!</v>
      </c>
      <c r="G39" s="323">
        <v>0</v>
      </c>
      <c r="H39" s="324">
        <v>0</v>
      </c>
      <c r="I39" s="323">
        <v>0</v>
      </c>
      <c r="J39" s="325">
        <v>0</v>
      </c>
    </row>
    <row r="40" spans="1:10" x14ac:dyDescent="0.25">
      <c r="A40" s="321">
        <v>30</v>
      </c>
      <c r="B40" s="322" t="s">
        <v>95</v>
      </c>
      <c r="C40" s="323">
        <v>2</v>
      </c>
      <c r="D40" s="323">
        <v>0</v>
      </c>
      <c r="E40" s="324">
        <v>0</v>
      </c>
      <c r="F40" s="448">
        <f t="shared" si="0"/>
        <v>0</v>
      </c>
      <c r="G40" s="323">
        <v>0</v>
      </c>
      <c r="H40" s="324">
        <v>0</v>
      </c>
      <c r="I40" s="323">
        <v>1</v>
      </c>
      <c r="J40" s="325">
        <v>1</v>
      </c>
    </row>
    <row r="41" spans="1:10" x14ac:dyDescent="0.25">
      <c r="A41" s="321">
        <v>31</v>
      </c>
      <c r="B41" s="322" t="s">
        <v>96</v>
      </c>
      <c r="C41" s="323">
        <v>0</v>
      </c>
      <c r="D41" s="323">
        <v>0</v>
      </c>
      <c r="E41" s="324">
        <v>0</v>
      </c>
      <c r="F41" s="448" t="e">
        <f t="shared" si="0"/>
        <v>#DIV/0!</v>
      </c>
      <c r="G41" s="323">
        <v>0</v>
      </c>
      <c r="H41" s="324">
        <v>0</v>
      </c>
      <c r="I41" s="323">
        <v>0</v>
      </c>
      <c r="J41" s="325">
        <v>0</v>
      </c>
    </row>
    <row r="42" spans="1:10" x14ac:dyDescent="0.25">
      <c r="A42" s="321">
        <v>32</v>
      </c>
      <c r="B42" s="322" t="s">
        <v>97</v>
      </c>
      <c r="C42" s="323">
        <v>0</v>
      </c>
      <c r="D42" s="323">
        <v>0</v>
      </c>
      <c r="E42" s="324">
        <v>0</v>
      </c>
      <c r="F42" s="448" t="e">
        <f t="shared" si="0"/>
        <v>#DIV/0!</v>
      </c>
      <c r="G42" s="323">
        <v>0</v>
      </c>
      <c r="H42" s="324">
        <v>0</v>
      </c>
      <c r="I42" s="323">
        <v>0</v>
      </c>
      <c r="J42" s="325">
        <v>0</v>
      </c>
    </row>
    <row r="43" spans="1:10" x14ac:dyDescent="0.25">
      <c r="A43" s="321">
        <v>33</v>
      </c>
      <c r="B43" s="322" t="s">
        <v>98</v>
      </c>
      <c r="C43" s="323">
        <v>139</v>
      </c>
      <c r="D43" s="323">
        <v>20</v>
      </c>
      <c r="E43" s="324">
        <v>8.5</v>
      </c>
      <c r="F43" s="448">
        <f t="shared" si="0"/>
        <v>14.388489208633095</v>
      </c>
      <c r="G43" s="323">
        <v>17</v>
      </c>
      <c r="H43" s="324">
        <v>8.5</v>
      </c>
      <c r="I43" s="323">
        <v>3</v>
      </c>
      <c r="J43" s="325">
        <v>99</v>
      </c>
    </row>
    <row r="44" spans="1:10" x14ac:dyDescent="0.25">
      <c r="A44" s="321">
        <v>34</v>
      </c>
      <c r="B44" s="322" t="s">
        <v>99</v>
      </c>
      <c r="C44" s="323">
        <v>0</v>
      </c>
      <c r="D44" s="323">
        <v>0</v>
      </c>
      <c r="E44" s="324">
        <v>0</v>
      </c>
      <c r="F44" s="448" t="e">
        <f t="shared" si="0"/>
        <v>#DIV/0!</v>
      </c>
      <c r="G44" s="323">
        <v>0</v>
      </c>
      <c r="H44" s="324">
        <v>0</v>
      </c>
      <c r="I44" s="323">
        <v>0</v>
      </c>
      <c r="J44" s="325">
        <v>0</v>
      </c>
    </row>
    <row r="45" spans="1:10" x14ac:dyDescent="0.25">
      <c r="A45" s="321">
        <v>35</v>
      </c>
      <c r="B45" s="322" t="s">
        <v>100</v>
      </c>
      <c r="C45" s="323">
        <v>0</v>
      </c>
      <c r="D45" s="323">
        <v>0</v>
      </c>
      <c r="E45" s="324">
        <v>0</v>
      </c>
      <c r="F45" s="448" t="e">
        <f t="shared" si="0"/>
        <v>#DIV/0!</v>
      </c>
      <c r="G45" s="323">
        <v>0</v>
      </c>
      <c r="H45" s="324">
        <v>0</v>
      </c>
      <c r="I45" s="323">
        <v>0</v>
      </c>
      <c r="J45" s="325">
        <v>0</v>
      </c>
    </row>
    <row r="46" spans="1:10" x14ac:dyDescent="0.25">
      <c r="A46" s="321">
        <v>36</v>
      </c>
      <c r="B46" s="322" t="s">
        <v>101</v>
      </c>
      <c r="C46" s="323">
        <v>0</v>
      </c>
      <c r="D46" s="323">
        <v>0</v>
      </c>
      <c r="E46" s="324">
        <v>0</v>
      </c>
      <c r="F46" s="448" t="e">
        <f t="shared" si="0"/>
        <v>#DIV/0!</v>
      </c>
      <c r="G46" s="323">
        <v>0</v>
      </c>
      <c r="H46" s="324">
        <v>0</v>
      </c>
      <c r="I46" s="323">
        <v>0</v>
      </c>
      <c r="J46" s="325">
        <v>0</v>
      </c>
    </row>
    <row r="47" spans="1:10" x14ac:dyDescent="0.25">
      <c r="A47" s="321">
        <v>37</v>
      </c>
      <c r="B47" s="322" t="s">
        <v>102</v>
      </c>
      <c r="C47" s="323">
        <v>0</v>
      </c>
      <c r="D47" s="323">
        <v>0</v>
      </c>
      <c r="E47" s="324">
        <v>0</v>
      </c>
      <c r="F47" s="448" t="e">
        <f t="shared" si="0"/>
        <v>#DIV/0!</v>
      </c>
      <c r="G47" s="323">
        <v>0</v>
      </c>
      <c r="H47" s="324">
        <v>0</v>
      </c>
      <c r="I47" s="323">
        <v>0</v>
      </c>
      <c r="J47" s="325">
        <v>0</v>
      </c>
    </row>
    <row r="48" spans="1:10" x14ac:dyDescent="0.25">
      <c r="A48" s="326"/>
      <c r="B48" s="327" t="s">
        <v>103</v>
      </c>
      <c r="C48" s="328">
        <f t="shared" ref="C48:J48" si="2">SUM(C22:C47)</f>
        <v>3550</v>
      </c>
      <c r="D48" s="328">
        <f t="shared" si="2"/>
        <v>316</v>
      </c>
      <c r="E48" s="329">
        <f t="shared" si="2"/>
        <v>296.58</v>
      </c>
      <c r="F48" s="449">
        <f t="shared" si="0"/>
        <v>8.9014084507042259</v>
      </c>
      <c r="G48" s="328">
        <f t="shared" si="2"/>
        <v>564</v>
      </c>
      <c r="H48" s="329">
        <f t="shared" si="2"/>
        <v>487.77000000000004</v>
      </c>
      <c r="I48" s="328">
        <f t="shared" si="2"/>
        <v>475</v>
      </c>
      <c r="J48" s="330">
        <f t="shared" si="2"/>
        <v>2486</v>
      </c>
    </row>
    <row r="49" spans="1:10" x14ac:dyDescent="0.25">
      <c r="A49" s="326"/>
      <c r="B49" s="327" t="s">
        <v>104</v>
      </c>
      <c r="C49" s="328">
        <f t="shared" ref="C49:J49" si="3">SUM(C21,C48)</f>
        <v>131227</v>
      </c>
      <c r="D49" s="328">
        <f t="shared" si="3"/>
        <v>55711</v>
      </c>
      <c r="E49" s="329">
        <f t="shared" si="3"/>
        <v>50314.060000000005</v>
      </c>
      <c r="F49" s="449">
        <f t="shared" si="0"/>
        <v>42.453915733804784</v>
      </c>
      <c r="G49" s="328">
        <f t="shared" si="3"/>
        <v>53300</v>
      </c>
      <c r="H49" s="329">
        <f t="shared" si="3"/>
        <v>46691.29</v>
      </c>
      <c r="I49" s="328">
        <f t="shared" si="3"/>
        <v>4145</v>
      </c>
      <c r="J49" s="330">
        <f t="shared" si="3"/>
        <v>71141</v>
      </c>
    </row>
    <row r="50" spans="1:10" x14ac:dyDescent="0.25">
      <c r="A50" s="450" t="s">
        <v>105</v>
      </c>
      <c r="B50" s="451"/>
      <c r="C50" s="451"/>
      <c r="D50" s="451"/>
      <c r="E50" s="451"/>
      <c r="F50" s="451"/>
      <c r="G50" s="451"/>
      <c r="H50" s="451"/>
      <c r="I50" s="451"/>
      <c r="J50" s="452"/>
    </row>
    <row r="51" spans="1:10" x14ac:dyDescent="0.25">
      <c r="A51" s="321">
        <v>38</v>
      </c>
      <c r="B51" s="322" t="s">
        <v>106</v>
      </c>
      <c r="C51" s="323">
        <v>29036</v>
      </c>
      <c r="D51" s="323">
        <v>8512</v>
      </c>
      <c r="E51" s="324">
        <v>6865</v>
      </c>
      <c r="F51" s="448">
        <f t="shared" si="0"/>
        <v>29.315332690453229</v>
      </c>
      <c r="G51" s="323">
        <v>8019</v>
      </c>
      <c r="H51" s="324">
        <v>6467</v>
      </c>
      <c r="I51" s="323">
        <v>313</v>
      </c>
      <c r="J51" s="325">
        <v>20211</v>
      </c>
    </row>
    <row r="52" spans="1:10" x14ac:dyDescent="0.25">
      <c r="A52" s="326"/>
      <c r="B52" s="327" t="s">
        <v>107</v>
      </c>
      <c r="C52" s="328">
        <f t="shared" ref="C52:J52" si="4">SUM(C50:C51)</f>
        <v>29036</v>
      </c>
      <c r="D52" s="328">
        <f t="shared" si="4"/>
        <v>8512</v>
      </c>
      <c r="E52" s="329">
        <f t="shared" si="4"/>
        <v>6865</v>
      </c>
      <c r="F52" s="449">
        <f t="shared" si="0"/>
        <v>29.315332690453229</v>
      </c>
      <c r="G52" s="328">
        <f t="shared" si="4"/>
        <v>8019</v>
      </c>
      <c r="H52" s="329">
        <f t="shared" si="4"/>
        <v>6467</v>
      </c>
      <c r="I52" s="328">
        <f t="shared" si="4"/>
        <v>313</v>
      </c>
      <c r="J52" s="330">
        <f t="shared" si="4"/>
        <v>20211</v>
      </c>
    </row>
    <row r="53" spans="1:10" x14ac:dyDescent="0.25">
      <c r="A53" s="326"/>
      <c r="B53" s="334" t="s">
        <v>108</v>
      </c>
      <c r="C53" s="335"/>
      <c r="D53" s="335"/>
      <c r="E53" s="336"/>
      <c r="F53" s="336"/>
      <c r="G53" s="335"/>
      <c r="H53" s="336"/>
      <c r="I53" s="335"/>
      <c r="J53" s="337"/>
    </row>
    <row r="54" spans="1:10" x14ac:dyDescent="0.25">
      <c r="A54" s="321">
        <v>39</v>
      </c>
      <c r="B54" s="322" t="s">
        <v>109</v>
      </c>
      <c r="C54" s="323">
        <v>0</v>
      </c>
      <c r="D54" s="323">
        <v>0</v>
      </c>
      <c r="E54" s="324">
        <v>0</v>
      </c>
      <c r="F54" s="324"/>
      <c r="G54" s="323">
        <v>0</v>
      </c>
      <c r="H54" s="324">
        <v>0</v>
      </c>
      <c r="I54" s="323">
        <v>0</v>
      </c>
      <c r="J54" s="325">
        <v>0</v>
      </c>
    </row>
    <row r="55" spans="1:10" x14ac:dyDescent="0.25">
      <c r="A55" s="321">
        <v>40</v>
      </c>
      <c r="B55" s="322" t="s">
        <v>110</v>
      </c>
      <c r="C55" s="323">
        <v>0</v>
      </c>
      <c r="D55" s="323">
        <v>0</v>
      </c>
      <c r="E55" s="324">
        <v>0</v>
      </c>
      <c r="F55" s="324"/>
      <c r="G55" s="323">
        <v>0</v>
      </c>
      <c r="H55" s="324">
        <v>0</v>
      </c>
      <c r="I55" s="323">
        <v>0</v>
      </c>
      <c r="J55" s="325">
        <v>0</v>
      </c>
    </row>
    <row r="56" spans="1:10" x14ac:dyDescent="0.25">
      <c r="A56" s="326"/>
      <c r="B56" s="327" t="s">
        <v>111</v>
      </c>
      <c r="C56" s="328">
        <f t="shared" ref="C56:J56" si="5">SUM(C53:C55)</f>
        <v>0</v>
      </c>
      <c r="D56" s="328">
        <f t="shared" si="5"/>
        <v>0</v>
      </c>
      <c r="E56" s="329">
        <f t="shared" si="5"/>
        <v>0</v>
      </c>
      <c r="F56" s="329"/>
      <c r="G56" s="328">
        <f t="shared" si="5"/>
        <v>0</v>
      </c>
      <c r="H56" s="329">
        <f t="shared" si="5"/>
        <v>0</v>
      </c>
      <c r="I56" s="328">
        <f t="shared" si="5"/>
        <v>0</v>
      </c>
      <c r="J56" s="330">
        <f t="shared" si="5"/>
        <v>0</v>
      </c>
    </row>
    <row r="57" spans="1:10" x14ac:dyDescent="0.25">
      <c r="A57" s="450" t="s">
        <v>112</v>
      </c>
      <c r="B57" s="451"/>
      <c r="C57" s="451"/>
      <c r="D57" s="451"/>
      <c r="E57" s="451"/>
      <c r="F57" s="451"/>
      <c r="G57" s="451"/>
      <c r="H57" s="451"/>
      <c r="I57" s="451"/>
      <c r="J57" s="452"/>
    </row>
    <row r="58" spans="1:10" x14ac:dyDescent="0.25">
      <c r="A58" s="321">
        <v>41</v>
      </c>
      <c r="B58" s="322" t="s">
        <v>113</v>
      </c>
      <c r="C58" s="323">
        <v>1273</v>
      </c>
      <c r="D58" s="323">
        <v>23</v>
      </c>
      <c r="E58" s="324">
        <v>22.28</v>
      </c>
      <c r="F58" s="448">
        <f t="shared" ref="F58:F68" si="6">D58/C58%</f>
        <v>1.8067556952081696</v>
      </c>
      <c r="G58" s="323">
        <v>23</v>
      </c>
      <c r="H58" s="324">
        <v>22.28</v>
      </c>
      <c r="I58" s="323">
        <v>0</v>
      </c>
      <c r="J58" s="325">
        <v>1250</v>
      </c>
    </row>
    <row r="59" spans="1:10" x14ac:dyDescent="0.25">
      <c r="A59" s="321">
        <v>42</v>
      </c>
      <c r="B59" s="322" t="s">
        <v>114</v>
      </c>
      <c r="C59" s="323">
        <v>0</v>
      </c>
      <c r="D59" s="323">
        <v>0</v>
      </c>
      <c r="E59" s="324">
        <v>0</v>
      </c>
      <c r="F59" s="448" t="e">
        <f t="shared" si="6"/>
        <v>#DIV/0!</v>
      </c>
      <c r="G59" s="323">
        <v>0</v>
      </c>
      <c r="H59" s="324">
        <v>0</v>
      </c>
      <c r="I59" s="323">
        <v>0</v>
      </c>
      <c r="J59" s="325">
        <v>0</v>
      </c>
    </row>
    <row r="60" spans="1:10" x14ac:dyDescent="0.25">
      <c r="A60" s="321">
        <v>43</v>
      </c>
      <c r="B60" s="322" t="s">
        <v>115</v>
      </c>
      <c r="C60" s="323">
        <v>0</v>
      </c>
      <c r="D60" s="323">
        <v>0</v>
      </c>
      <c r="E60" s="324">
        <v>0</v>
      </c>
      <c r="F60" s="448" t="e">
        <f t="shared" si="6"/>
        <v>#DIV/0!</v>
      </c>
      <c r="G60" s="323">
        <v>0</v>
      </c>
      <c r="H60" s="324">
        <v>0</v>
      </c>
      <c r="I60" s="323">
        <v>0</v>
      </c>
      <c r="J60" s="325">
        <v>0</v>
      </c>
    </row>
    <row r="61" spans="1:10" x14ac:dyDescent="0.25">
      <c r="A61" s="321">
        <v>44</v>
      </c>
      <c r="B61" s="322" t="s">
        <v>116</v>
      </c>
      <c r="C61" s="323">
        <v>0</v>
      </c>
      <c r="D61" s="323">
        <v>0</v>
      </c>
      <c r="E61" s="324">
        <v>0</v>
      </c>
      <c r="F61" s="448" t="e">
        <f t="shared" si="6"/>
        <v>#DIV/0!</v>
      </c>
      <c r="G61" s="323">
        <v>0</v>
      </c>
      <c r="H61" s="324">
        <v>0</v>
      </c>
      <c r="I61" s="323">
        <v>0</v>
      </c>
      <c r="J61" s="325">
        <v>0</v>
      </c>
    </row>
    <row r="62" spans="1:10" x14ac:dyDescent="0.25">
      <c r="A62" s="321">
        <v>45</v>
      </c>
      <c r="B62" s="322" t="s">
        <v>117</v>
      </c>
      <c r="C62" s="323">
        <v>0</v>
      </c>
      <c r="D62" s="323">
        <v>0</v>
      </c>
      <c r="E62" s="324">
        <v>0</v>
      </c>
      <c r="F62" s="448" t="e">
        <f t="shared" si="6"/>
        <v>#DIV/0!</v>
      </c>
      <c r="G62" s="323">
        <v>0</v>
      </c>
      <c r="H62" s="324">
        <v>0</v>
      </c>
      <c r="I62" s="323">
        <v>0</v>
      </c>
      <c r="J62" s="325">
        <v>0</v>
      </c>
    </row>
    <row r="63" spans="1:10" x14ac:dyDescent="0.25">
      <c r="A63" s="321">
        <v>46</v>
      </c>
      <c r="B63" s="322" t="s">
        <v>118</v>
      </c>
      <c r="C63" s="323">
        <v>0</v>
      </c>
      <c r="D63" s="323">
        <v>0</v>
      </c>
      <c r="E63" s="324">
        <v>0</v>
      </c>
      <c r="F63" s="448" t="e">
        <f t="shared" si="6"/>
        <v>#DIV/0!</v>
      </c>
      <c r="G63" s="323">
        <v>0</v>
      </c>
      <c r="H63" s="324">
        <v>0</v>
      </c>
      <c r="I63" s="323">
        <v>0</v>
      </c>
      <c r="J63" s="325">
        <v>0</v>
      </c>
    </row>
    <row r="64" spans="1:10" x14ac:dyDescent="0.25">
      <c r="A64" s="321">
        <v>47</v>
      </c>
      <c r="B64" s="322" t="s">
        <v>119</v>
      </c>
      <c r="C64" s="323">
        <v>0</v>
      </c>
      <c r="D64" s="323">
        <v>0</v>
      </c>
      <c r="E64" s="324">
        <v>0</v>
      </c>
      <c r="F64" s="448" t="e">
        <f t="shared" si="6"/>
        <v>#DIV/0!</v>
      </c>
      <c r="G64" s="323">
        <v>0</v>
      </c>
      <c r="H64" s="324">
        <v>0</v>
      </c>
      <c r="I64" s="323">
        <v>0</v>
      </c>
      <c r="J64" s="325">
        <v>0</v>
      </c>
    </row>
    <row r="65" spans="1:10" x14ac:dyDescent="0.25">
      <c r="A65" s="321">
        <v>48</v>
      </c>
      <c r="B65" s="322" t="s">
        <v>120</v>
      </c>
      <c r="C65" s="323">
        <v>0</v>
      </c>
      <c r="D65" s="323">
        <v>0</v>
      </c>
      <c r="E65" s="324">
        <v>0</v>
      </c>
      <c r="F65" s="448" t="e">
        <f t="shared" si="6"/>
        <v>#DIV/0!</v>
      </c>
      <c r="G65" s="323">
        <v>0</v>
      </c>
      <c r="H65" s="324">
        <v>0</v>
      </c>
      <c r="I65" s="323">
        <v>0</v>
      </c>
      <c r="J65" s="325">
        <v>0</v>
      </c>
    </row>
    <row r="66" spans="1:10" x14ac:dyDescent="0.25">
      <c r="A66" s="321">
        <v>49</v>
      </c>
      <c r="B66" s="322" t="s">
        <v>121</v>
      </c>
      <c r="C66" s="323">
        <v>0</v>
      </c>
      <c r="D66" s="323">
        <v>0</v>
      </c>
      <c r="E66" s="324">
        <v>0</v>
      </c>
      <c r="F66" s="448" t="e">
        <f t="shared" si="6"/>
        <v>#DIV/0!</v>
      </c>
      <c r="G66" s="323">
        <v>0</v>
      </c>
      <c r="H66" s="324">
        <v>0</v>
      </c>
      <c r="I66" s="323">
        <v>0</v>
      </c>
      <c r="J66" s="325">
        <v>0</v>
      </c>
    </row>
    <row r="67" spans="1:10" x14ac:dyDescent="0.25">
      <c r="A67" s="326"/>
      <c r="B67" s="327" t="s">
        <v>122</v>
      </c>
      <c r="C67" s="328">
        <f t="shared" ref="C67:J67" si="7">SUM(C57:C66)</f>
        <v>1273</v>
      </c>
      <c r="D67" s="328">
        <f t="shared" si="7"/>
        <v>23</v>
      </c>
      <c r="E67" s="329">
        <f t="shared" si="7"/>
        <v>22.28</v>
      </c>
      <c r="F67" s="449">
        <f t="shared" si="6"/>
        <v>1.8067556952081696</v>
      </c>
      <c r="G67" s="328">
        <f t="shared" si="7"/>
        <v>23</v>
      </c>
      <c r="H67" s="329">
        <f t="shared" si="7"/>
        <v>22.28</v>
      </c>
      <c r="I67" s="328">
        <f t="shared" si="7"/>
        <v>0</v>
      </c>
      <c r="J67" s="330">
        <f t="shared" si="7"/>
        <v>1250</v>
      </c>
    </row>
    <row r="68" spans="1:10" ht="15.75" thickBot="1" x14ac:dyDescent="0.3">
      <c r="A68" s="338"/>
      <c r="B68" s="339" t="s">
        <v>50</v>
      </c>
      <c r="C68" s="340">
        <f>C67+C52+C49</f>
        <v>161536</v>
      </c>
      <c r="D68" s="340">
        <f t="shared" ref="D68:J68" si="8">D67+D52+D49</f>
        <v>64246</v>
      </c>
      <c r="E68" s="341">
        <f t="shared" si="8"/>
        <v>57201.340000000004</v>
      </c>
      <c r="F68" s="453">
        <f t="shared" si="6"/>
        <v>39.771939381933443</v>
      </c>
      <c r="G68" s="340">
        <f t="shared" si="8"/>
        <v>61342</v>
      </c>
      <c r="H68" s="340">
        <f t="shared" si="8"/>
        <v>53180.57</v>
      </c>
      <c r="I68" s="340">
        <f t="shared" si="8"/>
        <v>4458</v>
      </c>
      <c r="J68" s="454">
        <f t="shared" si="8"/>
        <v>92602</v>
      </c>
    </row>
  </sheetData>
  <mergeCells count="14">
    <mergeCell ref="A8:J8"/>
    <mergeCell ref="A22:J22"/>
    <mergeCell ref="A50:J50"/>
    <mergeCell ref="B53:J53"/>
    <mergeCell ref="A57:J57"/>
    <mergeCell ref="A3:J3"/>
    <mergeCell ref="H4:I4"/>
    <mergeCell ref="A5:J5"/>
    <mergeCell ref="A6:A7"/>
    <mergeCell ref="B6:B7"/>
    <mergeCell ref="D6:E6"/>
    <mergeCell ref="G6:H6"/>
    <mergeCell ref="A1:J1"/>
    <mergeCell ref="A2:J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B4A7F-597A-4847-90F5-0AE631249923}">
  <dimension ref="A1:H45"/>
  <sheetViews>
    <sheetView tabSelected="1" topLeftCell="A30" workbookViewId="0">
      <selection activeCell="K48" sqref="K48"/>
    </sheetView>
  </sheetViews>
  <sheetFormatPr defaultRowHeight="15" x14ac:dyDescent="0.25"/>
  <cols>
    <col min="2" max="2" width="40.28515625" bestFit="1" customWidth="1"/>
    <col min="3" max="3" width="8.85546875" bestFit="1" customWidth="1"/>
    <col min="4" max="4" width="13.85546875" customWidth="1"/>
    <col min="5" max="5" width="12.7109375" customWidth="1"/>
    <col min="6" max="6" width="13" customWidth="1"/>
    <col min="7" max="7" width="16.42578125" customWidth="1"/>
    <col min="8" max="8" width="12.85546875" customWidth="1"/>
  </cols>
  <sheetData>
    <row r="1" spans="1:8" ht="27" thickBot="1" x14ac:dyDescent="0.3">
      <c r="A1" s="455" t="s">
        <v>538</v>
      </c>
      <c r="B1" s="456"/>
      <c r="C1" s="456"/>
      <c r="D1" s="456"/>
      <c r="E1" s="456"/>
      <c r="F1" s="456"/>
      <c r="G1" s="456"/>
      <c r="H1" s="457"/>
    </row>
    <row r="2" spans="1:8" ht="90.75" thickBot="1" x14ac:dyDescent="0.3">
      <c r="A2" s="458" t="s">
        <v>459</v>
      </c>
      <c r="B2" s="459" t="s">
        <v>539</v>
      </c>
      <c r="C2" s="459" t="s">
        <v>131</v>
      </c>
      <c r="D2" s="459" t="s">
        <v>391</v>
      </c>
      <c r="E2" s="459" t="s">
        <v>133</v>
      </c>
      <c r="F2" s="459" t="s">
        <v>134</v>
      </c>
      <c r="G2" s="459" t="s">
        <v>540</v>
      </c>
      <c r="H2" s="460" t="s">
        <v>449</v>
      </c>
    </row>
    <row r="3" spans="1:8" ht="18.75" x14ac:dyDescent="0.25">
      <c r="A3" s="461">
        <v>1</v>
      </c>
      <c r="B3" s="462" t="s">
        <v>183</v>
      </c>
      <c r="C3" s="463">
        <v>2</v>
      </c>
      <c r="D3" s="463">
        <v>3</v>
      </c>
      <c r="E3" s="463">
        <v>1</v>
      </c>
      <c r="F3" s="463">
        <v>1</v>
      </c>
      <c r="G3" s="464">
        <f t="shared" ref="G3:G40" si="0">F3/C3</f>
        <v>0.5</v>
      </c>
      <c r="H3" s="465">
        <v>2</v>
      </c>
    </row>
    <row r="4" spans="1:8" ht="18.75" x14ac:dyDescent="0.25">
      <c r="A4" s="461">
        <v>2</v>
      </c>
      <c r="B4" s="462" t="s">
        <v>71</v>
      </c>
      <c r="C4" s="463">
        <v>383</v>
      </c>
      <c r="D4" s="463">
        <v>213</v>
      </c>
      <c r="E4" s="463">
        <v>45</v>
      </c>
      <c r="F4" s="463">
        <v>32</v>
      </c>
      <c r="G4" s="464">
        <f t="shared" si="0"/>
        <v>8.3550913838120106E-2</v>
      </c>
      <c r="H4" s="465">
        <v>168</v>
      </c>
    </row>
    <row r="5" spans="1:8" ht="18.75" x14ac:dyDescent="0.25">
      <c r="A5" s="461">
        <v>3</v>
      </c>
      <c r="B5" s="462" t="s">
        <v>452</v>
      </c>
      <c r="C5" s="463">
        <v>603</v>
      </c>
      <c r="D5" s="463">
        <v>708</v>
      </c>
      <c r="E5" s="463">
        <v>47</v>
      </c>
      <c r="F5" s="463">
        <v>46</v>
      </c>
      <c r="G5" s="464">
        <f t="shared" si="0"/>
        <v>7.6285240464344942E-2</v>
      </c>
      <c r="H5" s="465">
        <v>661</v>
      </c>
    </row>
    <row r="6" spans="1:8" ht="18.75" x14ac:dyDescent="0.25">
      <c r="A6" s="461">
        <v>4</v>
      </c>
      <c r="B6" s="462" t="s">
        <v>106</v>
      </c>
      <c r="C6" s="463">
        <v>5389</v>
      </c>
      <c r="D6" s="463">
        <v>5026</v>
      </c>
      <c r="E6" s="463">
        <v>492</v>
      </c>
      <c r="F6" s="463">
        <v>369</v>
      </c>
      <c r="G6" s="464">
        <f t="shared" si="0"/>
        <v>6.8472814993505285E-2</v>
      </c>
      <c r="H6" s="465">
        <v>4534</v>
      </c>
    </row>
    <row r="7" spans="1:8" ht="18.75" x14ac:dyDescent="0.25">
      <c r="A7" s="461">
        <v>5</v>
      </c>
      <c r="B7" s="462" t="s">
        <v>87</v>
      </c>
      <c r="C7" s="463">
        <v>373</v>
      </c>
      <c r="D7" s="463">
        <v>181</v>
      </c>
      <c r="E7" s="463">
        <v>15</v>
      </c>
      <c r="F7" s="463">
        <v>12</v>
      </c>
      <c r="G7" s="464">
        <f t="shared" si="0"/>
        <v>3.2171581769436998E-2</v>
      </c>
      <c r="H7" s="465">
        <v>166</v>
      </c>
    </row>
    <row r="8" spans="1:8" ht="18.75" x14ac:dyDescent="0.25">
      <c r="A8" s="461">
        <v>6</v>
      </c>
      <c r="B8" s="462" t="s">
        <v>65</v>
      </c>
      <c r="C8" s="463">
        <v>3120</v>
      </c>
      <c r="D8" s="463">
        <v>9829</v>
      </c>
      <c r="E8" s="463">
        <v>211</v>
      </c>
      <c r="F8" s="463">
        <v>96</v>
      </c>
      <c r="G8" s="464">
        <f t="shared" si="0"/>
        <v>3.0769230769230771E-2</v>
      </c>
      <c r="H8" s="465">
        <v>9618</v>
      </c>
    </row>
    <row r="9" spans="1:8" ht="18.75" x14ac:dyDescent="0.25">
      <c r="A9" s="461">
        <v>7</v>
      </c>
      <c r="B9" s="462" t="s">
        <v>68</v>
      </c>
      <c r="C9" s="463">
        <v>1152</v>
      </c>
      <c r="D9" s="463">
        <v>837</v>
      </c>
      <c r="E9" s="463">
        <v>47</v>
      </c>
      <c r="F9" s="463">
        <v>32</v>
      </c>
      <c r="G9" s="464">
        <f t="shared" si="0"/>
        <v>2.7777777777777776E-2</v>
      </c>
      <c r="H9" s="465">
        <v>790</v>
      </c>
    </row>
    <row r="10" spans="1:8" ht="18.75" x14ac:dyDescent="0.25">
      <c r="A10" s="461">
        <v>8</v>
      </c>
      <c r="B10" s="462" t="s">
        <v>74</v>
      </c>
      <c r="C10" s="463">
        <v>1162</v>
      </c>
      <c r="D10" s="463">
        <v>1200</v>
      </c>
      <c r="E10" s="463">
        <v>39</v>
      </c>
      <c r="F10" s="463">
        <v>32</v>
      </c>
      <c r="G10" s="464">
        <f t="shared" si="0"/>
        <v>2.7538726333907058E-2</v>
      </c>
      <c r="H10" s="465">
        <v>1161</v>
      </c>
    </row>
    <row r="11" spans="1:8" ht="18.75" x14ac:dyDescent="0.25">
      <c r="A11" s="461">
        <v>9</v>
      </c>
      <c r="B11" s="462" t="s">
        <v>66</v>
      </c>
      <c r="C11" s="463">
        <v>967</v>
      </c>
      <c r="D11" s="463">
        <v>1005</v>
      </c>
      <c r="E11" s="463">
        <v>30</v>
      </c>
      <c r="F11" s="463">
        <v>21</v>
      </c>
      <c r="G11" s="464">
        <f t="shared" si="0"/>
        <v>2.1716649431230611E-2</v>
      </c>
      <c r="H11" s="465">
        <v>975</v>
      </c>
    </row>
    <row r="12" spans="1:8" ht="18.75" x14ac:dyDescent="0.25">
      <c r="A12" s="461">
        <v>10</v>
      </c>
      <c r="B12" s="462" t="s">
        <v>75</v>
      </c>
      <c r="C12" s="463">
        <v>1241</v>
      </c>
      <c r="D12" s="463">
        <v>1382</v>
      </c>
      <c r="E12" s="463">
        <v>41</v>
      </c>
      <c r="F12" s="463">
        <v>25</v>
      </c>
      <c r="G12" s="464">
        <f t="shared" si="0"/>
        <v>2.0145044319097503E-2</v>
      </c>
      <c r="H12" s="465">
        <v>1341</v>
      </c>
    </row>
    <row r="13" spans="1:8" ht="18.75" x14ac:dyDescent="0.25">
      <c r="A13" s="461">
        <v>11</v>
      </c>
      <c r="B13" s="462" t="s">
        <v>73</v>
      </c>
      <c r="C13" s="463">
        <v>3103</v>
      </c>
      <c r="D13" s="463">
        <v>5336</v>
      </c>
      <c r="E13" s="463">
        <v>94</v>
      </c>
      <c r="F13" s="463">
        <v>58</v>
      </c>
      <c r="G13" s="464">
        <f t="shared" si="0"/>
        <v>1.8691588785046728E-2</v>
      </c>
      <c r="H13" s="465">
        <v>5242</v>
      </c>
    </row>
    <row r="14" spans="1:8" ht="18.75" x14ac:dyDescent="0.25">
      <c r="A14" s="461">
        <v>12</v>
      </c>
      <c r="B14" s="462" t="s">
        <v>69</v>
      </c>
      <c r="C14" s="463">
        <v>832</v>
      </c>
      <c r="D14" s="463">
        <v>1001</v>
      </c>
      <c r="E14" s="463">
        <v>34</v>
      </c>
      <c r="F14" s="463">
        <v>15</v>
      </c>
      <c r="G14" s="464">
        <f t="shared" si="0"/>
        <v>1.8028846153846152E-2</v>
      </c>
      <c r="H14" s="465">
        <v>967</v>
      </c>
    </row>
    <row r="15" spans="1:8" ht="18.75" x14ac:dyDescent="0.25">
      <c r="A15" s="461">
        <v>13</v>
      </c>
      <c r="B15" s="462" t="s">
        <v>64</v>
      </c>
      <c r="C15" s="463">
        <v>5709</v>
      </c>
      <c r="D15" s="463">
        <v>22511</v>
      </c>
      <c r="E15" s="463">
        <v>121</v>
      </c>
      <c r="F15" s="463">
        <v>58</v>
      </c>
      <c r="G15" s="464">
        <f t="shared" si="0"/>
        <v>1.0159397442634437E-2</v>
      </c>
      <c r="H15" s="465">
        <v>22390</v>
      </c>
    </row>
    <row r="16" spans="1:8" ht="18.75" x14ac:dyDescent="0.25">
      <c r="A16" s="461">
        <v>14</v>
      </c>
      <c r="B16" s="462" t="s">
        <v>388</v>
      </c>
      <c r="C16" s="463">
        <v>597</v>
      </c>
      <c r="D16" s="463">
        <v>245</v>
      </c>
      <c r="E16" s="463">
        <v>4</v>
      </c>
      <c r="F16" s="463">
        <v>4</v>
      </c>
      <c r="G16" s="464">
        <f t="shared" si="0"/>
        <v>6.7001675041876048E-3</v>
      </c>
      <c r="H16" s="465">
        <v>241</v>
      </c>
    </row>
    <row r="17" spans="1:8" ht="18.75" x14ac:dyDescent="0.25">
      <c r="A17" s="461">
        <v>15</v>
      </c>
      <c r="B17" s="462" t="s">
        <v>70</v>
      </c>
      <c r="C17" s="463">
        <v>701</v>
      </c>
      <c r="D17" s="463">
        <v>354</v>
      </c>
      <c r="E17" s="463">
        <v>2</v>
      </c>
      <c r="F17" s="463">
        <v>2</v>
      </c>
      <c r="G17" s="464">
        <f t="shared" si="0"/>
        <v>2.8530670470756064E-3</v>
      </c>
      <c r="H17" s="465">
        <v>352</v>
      </c>
    </row>
    <row r="18" spans="1:8" ht="18.75" x14ac:dyDescent="0.25">
      <c r="A18" s="461">
        <v>16</v>
      </c>
      <c r="B18" s="462" t="s">
        <v>180</v>
      </c>
      <c r="C18" s="463">
        <v>1429</v>
      </c>
      <c r="D18" s="463">
        <v>483</v>
      </c>
      <c r="E18" s="463">
        <v>4</v>
      </c>
      <c r="F18" s="463">
        <v>3</v>
      </c>
      <c r="G18" s="464">
        <f t="shared" si="0"/>
        <v>2.0993701889433169E-3</v>
      </c>
      <c r="H18" s="465">
        <v>479</v>
      </c>
    </row>
    <row r="19" spans="1:8" ht="18.75" x14ac:dyDescent="0.25">
      <c r="A19" s="461">
        <v>17</v>
      </c>
      <c r="B19" s="462" t="s">
        <v>85</v>
      </c>
      <c r="C19" s="463">
        <v>1252</v>
      </c>
      <c r="D19" s="463">
        <v>1336</v>
      </c>
      <c r="E19" s="463">
        <v>3</v>
      </c>
      <c r="F19" s="463">
        <v>2</v>
      </c>
      <c r="G19" s="464">
        <f t="shared" si="0"/>
        <v>1.5974440894568689E-3</v>
      </c>
      <c r="H19" s="465">
        <v>1333</v>
      </c>
    </row>
    <row r="20" spans="1:8" ht="18.75" x14ac:dyDescent="0.25">
      <c r="A20" s="461">
        <v>18</v>
      </c>
      <c r="B20" s="462" t="s">
        <v>67</v>
      </c>
      <c r="C20" s="463">
        <v>388</v>
      </c>
      <c r="D20" s="463">
        <v>136</v>
      </c>
      <c r="E20" s="463">
        <v>1</v>
      </c>
      <c r="F20" s="463">
        <v>0</v>
      </c>
      <c r="G20" s="464">
        <f t="shared" si="0"/>
        <v>0</v>
      </c>
      <c r="H20" s="465">
        <v>135</v>
      </c>
    </row>
    <row r="21" spans="1:8" ht="18.75" x14ac:dyDescent="0.25">
      <c r="A21" s="461">
        <v>19</v>
      </c>
      <c r="B21" s="462" t="s">
        <v>72</v>
      </c>
      <c r="C21" s="463">
        <v>312</v>
      </c>
      <c r="D21" s="463">
        <v>84</v>
      </c>
      <c r="E21" s="463">
        <v>0</v>
      </c>
      <c r="F21" s="463">
        <v>0</v>
      </c>
      <c r="G21" s="464">
        <f t="shared" si="0"/>
        <v>0</v>
      </c>
      <c r="H21" s="465">
        <v>84</v>
      </c>
    </row>
    <row r="22" spans="1:8" ht="18.75" x14ac:dyDescent="0.25">
      <c r="A22" s="461">
        <v>20</v>
      </c>
      <c r="B22" s="462" t="s">
        <v>78</v>
      </c>
      <c r="C22" s="463">
        <v>670</v>
      </c>
      <c r="D22" s="463">
        <v>402</v>
      </c>
      <c r="E22" s="463">
        <v>0</v>
      </c>
      <c r="F22" s="463">
        <v>0</v>
      </c>
      <c r="G22" s="464">
        <f t="shared" si="0"/>
        <v>0</v>
      </c>
      <c r="H22" s="465">
        <v>402</v>
      </c>
    </row>
    <row r="23" spans="1:8" ht="18.75" x14ac:dyDescent="0.25">
      <c r="A23" s="461">
        <v>21</v>
      </c>
      <c r="B23" s="462" t="s">
        <v>178</v>
      </c>
      <c r="C23" s="463">
        <v>230</v>
      </c>
      <c r="D23" s="463">
        <v>32</v>
      </c>
      <c r="E23" s="463">
        <v>0</v>
      </c>
      <c r="F23" s="463">
        <v>0</v>
      </c>
      <c r="G23" s="464">
        <f t="shared" si="0"/>
        <v>0</v>
      </c>
      <c r="H23" s="465">
        <v>32</v>
      </c>
    </row>
    <row r="24" spans="1:8" ht="18.75" x14ac:dyDescent="0.25">
      <c r="A24" s="461">
        <v>22</v>
      </c>
      <c r="B24" s="462" t="s">
        <v>381</v>
      </c>
      <c r="C24" s="463">
        <v>45</v>
      </c>
      <c r="D24" s="463">
        <v>2</v>
      </c>
      <c r="E24" s="463">
        <v>0</v>
      </c>
      <c r="F24" s="463">
        <v>0</v>
      </c>
      <c r="G24" s="464">
        <f t="shared" si="0"/>
        <v>0</v>
      </c>
      <c r="H24" s="465">
        <v>2</v>
      </c>
    </row>
    <row r="25" spans="1:8" ht="18.75" x14ac:dyDescent="0.25">
      <c r="A25" s="461">
        <v>23</v>
      </c>
      <c r="B25" s="462" t="s">
        <v>179</v>
      </c>
      <c r="C25" s="463">
        <v>69</v>
      </c>
      <c r="D25" s="463">
        <v>1</v>
      </c>
      <c r="E25" s="463">
        <v>0</v>
      </c>
      <c r="F25" s="463">
        <v>0</v>
      </c>
      <c r="G25" s="464">
        <f t="shared" si="0"/>
        <v>0</v>
      </c>
      <c r="H25" s="465">
        <v>1</v>
      </c>
    </row>
    <row r="26" spans="1:8" ht="18.75" x14ac:dyDescent="0.25">
      <c r="A26" s="461">
        <v>24</v>
      </c>
      <c r="B26" s="462" t="s">
        <v>382</v>
      </c>
      <c r="C26" s="463">
        <v>78</v>
      </c>
      <c r="D26" s="463">
        <v>0</v>
      </c>
      <c r="E26" s="463">
        <v>0</v>
      </c>
      <c r="F26" s="463">
        <v>0</v>
      </c>
      <c r="G26" s="464">
        <f t="shared" si="0"/>
        <v>0</v>
      </c>
      <c r="H26" s="465">
        <v>0</v>
      </c>
    </row>
    <row r="27" spans="1:8" ht="18.75" x14ac:dyDescent="0.25">
      <c r="A27" s="461">
        <v>25</v>
      </c>
      <c r="B27" s="462" t="s">
        <v>84</v>
      </c>
      <c r="C27" s="463">
        <v>29</v>
      </c>
      <c r="D27" s="463">
        <v>15</v>
      </c>
      <c r="E27" s="463">
        <v>0</v>
      </c>
      <c r="F27" s="463">
        <v>0</v>
      </c>
      <c r="G27" s="464">
        <f t="shared" si="0"/>
        <v>0</v>
      </c>
      <c r="H27" s="465">
        <v>15</v>
      </c>
    </row>
    <row r="28" spans="1:8" ht="18.75" x14ac:dyDescent="0.25">
      <c r="A28" s="461">
        <v>26</v>
      </c>
      <c r="B28" s="462" t="s">
        <v>468</v>
      </c>
      <c r="C28" s="463">
        <v>154</v>
      </c>
      <c r="D28" s="463">
        <v>79</v>
      </c>
      <c r="E28" s="463">
        <v>0</v>
      </c>
      <c r="F28" s="463">
        <v>0</v>
      </c>
      <c r="G28" s="464">
        <f t="shared" si="0"/>
        <v>0</v>
      </c>
      <c r="H28" s="465">
        <v>79</v>
      </c>
    </row>
    <row r="29" spans="1:8" ht="18.75" x14ac:dyDescent="0.25">
      <c r="A29" s="461">
        <v>27</v>
      </c>
      <c r="B29" s="462" t="s">
        <v>89</v>
      </c>
      <c r="C29" s="463">
        <v>263</v>
      </c>
      <c r="D29" s="463">
        <v>133</v>
      </c>
      <c r="E29" s="463">
        <v>0</v>
      </c>
      <c r="F29" s="463">
        <v>0</v>
      </c>
      <c r="G29" s="464">
        <f t="shared" si="0"/>
        <v>0</v>
      </c>
      <c r="H29" s="465">
        <v>133</v>
      </c>
    </row>
    <row r="30" spans="1:8" ht="18.75" x14ac:dyDescent="0.25">
      <c r="A30" s="461">
        <v>28</v>
      </c>
      <c r="B30" s="462" t="s">
        <v>181</v>
      </c>
      <c r="C30" s="463">
        <v>21</v>
      </c>
      <c r="D30" s="463">
        <v>8</v>
      </c>
      <c r="E30" s="463">
        <v>0</v>
      </c>
      <c r="F30" s="463">
        <v>0</v>
      </c>
      <c r="G30" s="464">
        <f t="shared" si="0"/>
        <v>0</v>
      </c>
      <c r="H30" s="465">
        <v>8</v>
      </c>
    </row>
    <row r="31" spans="1:8" ht="18.75" x14ac:dyDescent="0.25">
      <c r="A31" s="461">
        <v>29</v>
      </c>
      <c r="B31" s="462" t="s">
        <v>182</v>
      </c>
      <c r="C31" s="463">
        <v>210</v>
      </c>
      <c r="D31" s="463">
        <v>197</v>
      </c>
      <c r="E31" s="463">
        <v>0</v>
      </c>
      <c r="F31" s="463">
        <v>0</v>
      </c>
      <c r="G31" s="464">
        <f t="shared" si="0"/>
        <v>0</v>
      </c>
      <c r="H31" s="465">
        <v>197</v>
      </c>
    </row>
    <row r="32" spans="1:8" ht="18.75" x14ac:dyDescent="0.25">
      <c r="A32" s="461">
        <v>30</v>
      </c>
      <c r="B32" s="462" t="s">
        <v>383</v>
      </c>
      <c r="C32" s="463">
        <v>23</v>
      </c>
      <c r="D32" s="463">
        <v>3</v>
      </c>
      <c r="E32" s="463">
        <v>0</v>
      </c>
      <c r="F32" s="463">
        <v>0</v>
      </c>
      <c r="G32" s="464">
        <f t="shared" si="0"/>
        <v>0</v>
      </c>
      <c r="H32" s="465">
        <v>3</v>
      </c>
    </row>
    <row r="33" spans="1:8" ht="18.75" x14ac:dyDescent="0.25">
      <c r="A33" s="461">
        <v>31</v>
      </c>
      <c r="B33" s="462" t="s">
        <v>541</v>
      </c>
      <c r="C33" s="463">
        <v>20</v>
      </c>
      <c r="D33" s="463">
        <v>1</v>
      </c>
      <c r="E33" s="463">
        <v>0</v>
      </c>
      <c r="F33" s="463">
        <v>0</v>
      </c>
      <c r="G33" s="464">
        <f t="shared" si="0"/>
        <v>0</v>
      </c>
      <c r="H33" s="465">
        <v>1</v>
      </c>
    </row>
    <row r="34" spans="1:8" ht="18.75" x14ac:dyDescent="0.25">
      <c r="A34" s="461">
        <v>32</v>
      </c>
      <c r="B34" s="462" t="s">
        <v>98</v>
      </c>
      <c r="C34" s="463">
        <v>213</v>
      </c>
      <c r="D34" s="463">
        <v>111</v>
      </c>
      <c r="E34" s="463">
        <v>0</v>
      </c>
      <c r="F34" s="463">
        <v>0</v>
      </c>
      <c r="G34" s="464">
        <f t="shared" si="0"/>
        <v>0</v>
      </c>
      <c r="H34" s="465">
        <v>111</v>
      </c>
    </row>
    <row r="35" spans="1:8" ht="18.75" x14ac:dyDescent="0.25">
      <c r="A35" s="461">
        <v>33</v>
      </c>
      <c r="B35" s="462" t="s">
        <v>456</v>
      </c>
      <c r="C35" s="463">
        <v>42</v>
      </c>
      <c r="D35" s="463">
        <v>25</v>
      </c>
      <c r="E35" s="463">
        <v>0</v>
      </c>
      <c r="F35" s="463">
        <v>0</v>
      </c>
      <c r="G35" s="464">
        <f t="shared" si="0"/>
        <v>0</v>
      </c>
      <c r="H35" s="465">
        <v>25</v>
      </c>
    </row>
    <row r="36" spans="1:8" ht="18.75" x14ac:dyDescent="0.25">
      <c r="A36" s="461">
        <v>34</v>
      </c>
      <c r="B36" s="462" t="s">
        <v>384</v>
      </c>
      <c r="C36" s="463">
        <v>23</v>
      </c>
      <c r="D36" s="463">
        <v>55</v>
      </c>
      <c r="E36" s="463">
        <v>0</v>
      </c>
      <c r="F36" s="463">
        <v>0</v>
      </c>
      <c r="G36" s="464">
        <f t="shared" si="0"/>
        <v>0</v>
      </c>
      <c r="H36" s="465">
        <v>55</v>
      </c>
    </row>
    <row r="37" spans="1:8" ht="18.75" x14ac:dyDescent="0.25">
      <c r="A37" s="461">
        <v>35</v>
      </c>
      <c r="B37" s="462" t="s">
        <v>385</v>
      </c>
      <c r="C37" s="463">
        <v>23</v>
      </c>
      <c r="D37" s="463">
        <v>27</v>
      </c>
      <c r="E37" s="463">
        <v>0</v>
      </c>
      <c r="F37" s="463">
        <v>0</v>
      </c>
      <c r="G37" s="464">
        <f t="shared" si="0"/>
        <v>0</v>
      </c>
      <c r="H37" s="465">
        <v>27</v>
      </c>
    </row>
    <row r="38" spans="1:8" ht="18.75" x14ac:dyDescent="0.25">
      <c r="A38" s="461">
        <v>36</v>
      </c>
      <c r="B38" s="462" t="s">
        <v>454</v>
      </c>
      <c r="C38" s="463">
        <v>77</v>
      </c>
      <c r="D38" s="463">
        <v>25</v>
      </c>
      <c r="E38" s="463">
        <v>0</v>
      </c>
      <c r="F38" s="463">
        <v>0</v>
      </c>
      <c r="G38" s="464">
        <f t="shared" si="0"/>
        <v>0</v>
      </c>
      <c r="H38" s="465">
        <v>25</v>
      </c>
    </row>
    <row r="39" spans="1:8" ht="18.75" x14ac:dyDescent="0.25">
      <c r="A39" s="461">
        <v>37</v>
      </c>
      <c r="B39" s="462" t="s">
        <v>542</v>
      </c>
      <c r="C39" s="463">
        <v>1</v>
      </c>
      <c r="D39" s="463">
        <v>2</v>
      </c>
      <c r="E39" s="463">
        <v>0</v>
      </c>
      <c r="F39" s="463">
        <v>0</v>
      </c>
      <c r="G39" s="464">
        <f t="shared" si="0"/>
        <v>0</v>
      </c>
      <c r="H39" s="465">
        <v>2</v>
      </c>
    </row>
    <row r="40" spans="1:8" ht="18.75" x14ac:dyDescent="0.25">
      <c r="A40" s="461">
        <v>38</v>
      </c>
      <c r="B40" s="462" t="s">
        <v>116</v>
      </c>
      <c r="C40" s="463">
        <v>32</v>
      </c>
      <c r="D40" s="463">
        <v>6</v>
      </c>
      <c r="E40" s="463">
        <v>0</v>
      </c>
      <c r="F40" s="463">
        <v>0</v>
      </c>
      <c r="G40" s="464">
        <f t="shared" si="0"/>
        <v>0</v>
      </c>
      <c r="H40" s="465">
        <v>6</v>
      </c>
    </row>
    <row r="41" spans="1:8" ht="18.75" x14ac:dyDescent="0.25">
      <c r="A41" s="461">
        <v>39</v>
      </c>
      <c r="B41" s="462" t="s">
        <v>385</v>
      </c>
      <c r="C41" s="463">
        <v>0</v>
      </c>
      <c r="D41" s="463">
        <v>2</v>
      </c>
      <c r="E41" s="463">
        <v>0</v>
      </c>
      <c r="F41" s="463">
        <v>0</v>
      </c>
      <c r="G41" s="464">
        <v>0</v>
      </c>
      <c r="H41" s="465">
        <v>2</v>
      </c>
    </row>
    <row r="42" spans="1:8" ht="18.75" x14ac:dyDescent="0.25">
      <c r="A42" s="461">
        <v>40</v>
      </c>
      <c r="B42" s="462" t="s">
        <v>457</v>
      </c>
      <c r="C42" s="463">
        <v>51</v>
      </c>
      <c r="D42" s="463">
        <v>36</v>
      </c>
      <c r="E42" s="463">
        <v>0</v>
      </c>
      <c r="F42" s="463">
        <v>0</v>
      </c>
      <c r="G42" s="464">
        <f>F42/C42</f>
        <v>0</v>
      </c>
      <c r="H42" s="465">
        <v>36</v>
      </c>
    </row>
    <row r="43" spans="1:8" ht="18.75" x14ac:dyDescent="0.25">
      <c r="A43" s="461">
        <v>41</v>
      </c>
      <c r="B43" s="462" t="s">
        <v>118</v>
      </c>
      <c r="C43" s="463">
        <v>11</v>
      </c>
      <c r="D43" s="463">
        <v>1</v>
      </c>
      <c r="E43" s="463">
        <v>0</v>
      </c>
      <c r="F43" s="463">
        <v>0</v>
      </c>
      <c r="G43" s="464">
        <f>F43/C43</f>
        <v>0</v>
      </c>
      <c r="H43" s="465">
        <v>1</v>
      </c>
    </row>
    <row r="44" spans="1:8" ht="19.5" thickBot="1" x14ac:dyDescent="0.3">
      <c r="A44" s="461">
        <v>42</v>
      </c>
      <c r="B44" s="466" t="s">
        <v>543</v>
      </c>
      <c r="C44" s="467">
        <v>0</v>
      </c>
      <c r="D44" s="467">
        <v>90</v>
      </c>
      <c r="E44" s="467">
        <v>0</v>
      </c>
      <c r="F44" s="467">
        <v>0</v>
      </c>
      <c r="G44" s="468">
        <v>0</v>
      </c>
      <c r="H44" s="469">
        <v>90</v>
      </c>
    </row>
    <row r="45" spans="1:8" ht="19.5" thickBot="1" x14ac:dyDescent="0.3">
      <c r="A45" s="470" t="s">
        <v>50</v>
      </c>
      <c r="B45" s="471" t="s">
        <v>7</v>
      </c>
      <c r="C45" s="472">
        <f>SUM(C3:C44)</f>
        <v>31000</v>
      </c>
      <c r="D45" s="472">
        <v>53121</v>
      </c>
      <c r="E45" s="472">
        <v>1231</v>
      </c>
      <c r="F45" s="472">
        <v>808</v>
      </c>
      <c r="G45" s="473">
        <f t="shared" ref="G45" si="1">F45/C45</f>
        <v>2.6064516129032256E-2</v>
      </c>
      <c r="H45" s="474">
        <v>51890</v>
      </c>
    </row>
  </sheetData>
  <mergeCells count="2">
    <mergeCell ref="A1:H1"/>
    <mergeCell ref="A45:B4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CC250-9E46-45CC-94AB-FCF8A02C4A10}">
  <dimension ref="A1:J74"/>
  <sheetViews>
    <sheetView topLeftCell="A52" workbookViewId="0">
      <selection activeCell="T67" sqref="T67"/>
    </sheetView>
  </sheetViews>
  <sheetFormatPr defaultRowHeight="15" x14ac:dyDescent="0.25"/>
  <cols>
    <col min="2" max="2" width="42.5703125" bestFit="1" customWidth="1"/>
    <col min="3" max="3" width="7" bestFit="1" customWidth="1"/>
    <col min="5" max="5" width="7" bestFit="1" customWidth="1"/>
  </cols>
  <sheetData>
    <row r="1" spans="1:10" x14ac:dyDescent="0.25">
      <c r="A1" s="80" t="s">
        <v>51</v>
      </c>
      <c r="B1" s="80"/>
      <c r="C1" s="80"/>
      <c r="D1" s="80"/>
      <c r="E1" s="80"/>
      <c r="F1" s="80"/>
      <c r="G1" s="80"/>
      <c r="H1" s="80"/>
      <c r="I1" s="80"/>
      <c r="J1" s="80"/>
    </row>
    <row r="2" spans="1:10" x14ac:dyDescent="0.25">
      <c r="A2" s="80" t="s">
        <v>442</v>
      </c>
      <c r="B2" s="80"/>
      <c r="C2" s="80"/>
      <c r="D2" s="80"/>
      <c r="E2" s="80"/>
      <c r="F2" s="80"/>
      <c r="G2" s="80"/>
      <c r="H2" s="80"/>
      <c r="I2" s="80"/>
      <c r="J2" s="80"/>
    </row>
    <row r="3" spans="1:10" x14ac:dyDescent="0.25">
      <c r="A3" s="80" t="s">
        <v>52</v>
      </c>
      <c r="B3" s="80"/>
      <c r="C3" s="80"/>
      <c r="D3" s="80"/>
      <c r="E3" s="80"/>
      <c r="F3" s="80"/>
      <c r="G3" s="80"/>
      <c r="H3" s="80"/>
      <c r="I3" s="80"/>
      <c r="J3" s="80"/>
    </row>
    <row r="4" spans="1:10" x14ac:dyDescent="0.25">
      <c r="A4" s="80" t="s">
        <v>443</v>
      </c>
      <c r="B4" s="80"/>
      <c r="C4" s="80"/>
      <c r="D4" s="80"/>
      <c r="E4" s="80"/>
      <c r="F4" s="80"/>
      <c r="G4" s="80"/>
      <c r="H4" s="80"/>
      <c r="I4" s="80"/>
      <c r="J4" s="80"/>
    </row>
    <row r="5" spans="1:10" x14ac:dyDescent="0.25">
      <c r="A5" s="3"/>
      <c r="B5" s="4"/>
      <c r="C5" s="3"/>
      <c r="D5" s="5"/>
      <c r="E5" s="3"/>
      <c r="F5" s="5"/>
      <c r="G5" s="81" t="s">
        <v>53</v>
      </c>
      <c r="H5" s="81"/>
      <c r="I5" s="6" t="s">
        <v>54</v>
      </c>
      <c r="J5" s="5"/>
    </row>
    <row r="6" spans="1:10" ht="15" customHeight="1" x14ac:dyDescent="0.25">
      <c r="A6" s="89" t="s">
        <v>55</v>
      </c>
      <c r="B6" s="90" t="s">
        <v>56</v>
      </c>
      <c r="C6" s="85" t="s">
        <v>57</v>
      </c>
      <c r="D6" s="85"/>
      <c r="E6" s="85"/>
      <c r="F6" s="85"/>
      <c r="G6" s="85" t="s">
        <v>58</v>
      </c>
      <c r="H6" s="85"/>
      <c r="I6" s="85"/>
      <c r="J6" s="85"/>
    </row>
    <row r="7" spans="1:10" ht="15" customHeight="1" x14ac:dyDescent="0.25">
      <c r="A7" s="89"/>
      <c r="B7" s="90"/>
      <c r="C7" s="85" t="s">
        <v>59</v>
      </c>
      <c r="D7" s="85"/>
      <c r="E7" s="85" t="s">
        <v>60</v>
      </c>
      <c r="F7" s="85"/>
      <c r="G7" s="85" t="s">
        <v>59</v>
      </c>
      <c r="H7" s="85"/>
      <c r="I7" s="85" t="s">
        <v>60</v>
      </c>
      <c r="J7" s="85"/>
    </row>
    <row r="8" spans="1:10" x14ac:dyDescent="0.25">
      <c r="A8" s="89"/>
      <c r="B8" s="90"/>
      <c r="C8" s="7" t="s">
        <v>61</v>
      </c>
      <c r="D8" s="8" t="s">
        <v>62</v>
      </c>
      <c r="E8" s="7" t="s">
        <v>61</v>
      </c>
      <c r="F8" s="8" t="s">
        <v>62</v>
      </c>
      <c r="G8" s="7" t="s">
        <v>61</v>
      </c>
      <c r="H8" s="8" t="s">
        <v>62</v>
      </c>
      <c r="I8" s="7" t="s">
        <v>61</v>
      </c>
      <c r="J8" s="8" t="s">
        <v>62</v>
      </c>
    </row>
    <row r="9" spans="1:10" x14ac:dyDescent="0.25">
      <c r="A9" s="86" t="s">
        <v>63</v>
      </c>
      <c r="B9" s="87"/>
      <c r="C9" s="87"/>
      <c r="D9" s="87"/>
      <c r="E9" s="87"/>
      <c r="F9" s="87"/>
      <c r="G9" s="87"/>
      <c r="H9" s="87"/>
      <c r="I9" s="87"/>
      <c r="J9" s="88"/>
    </row>
    <row r="10" spans="1:10" x14ac:dyDescent="0.25">
      <c r="A10" s="9">
        <v>1</v>
      </c>
      <c r="B10" s="10" t="s">
        <v>64</v>
      </c>
      <c r="C10" s="9">
        <v>411</v>
      </c>
      <c r="D10" s="11">
        <v>98.28</v>
      </c>
      <c r="E10" s="9">
        <v>411</v>
      </c>
      <c r="F10" s="11">
        <v>98.28</v>
      </c>
      <c r="G10" s="9">
        <v>47699</v>
      </c>
      <c r="H10" s="11">
        <v>14523.24</v>
      </c>
      <c r="I10" s="9">
        <v>47699</v>
      </c>
      <c r="J10" s="11">
        <v>14523.24</v>
      </c>
    </row>
    <row r="11" spans="1:10" x14ac:dyDescent="0.25">
      <c r="A11" s="9">
        <v>2</v>
      </c>
      <c r="B11" s="10" t="s">
        <v>65</v>
      </c>
      <c r="C11" s="9">
        <v>194</v>
      </c>
      <c r="D11" s="11">
        <v>22</v>
      </c>
      <c r="E11" s="9">
        <v>194</v>
      </c>
      <c r="F11" s="11">
        <v>22</v>
      </c>
      <c r="G11" s="9">
        <v>66977</v>
      </c>
      <c r="H11" s="11">
        <v>18709</v>
      </c>
      <c r="I11" s="9">
        <v>66977</v>
      </c>
      <c r="J11" s="11">
        <v>18709</v>
      </c>
    </row>
    <row r="12" spans="1:10" x14ac:dyDescent="0.25">
      <c r="A12" s="9">
        <v>3</v>
      </c>
      <c r="B12" s="10" t="s">
        <v>66</v>
      </c>
      <c r="C12" s="9">
        <v>12181</v>
      </c>
      <c r="D12" s="11">
        <v>4064.75</v>
      </c>
      <c r="E12" s="9">
        <v>10988</v>
      </c>
      <c r="F12" s="11">
        <v>3222.94</v>
      </c>
      <c r="G12" s="9">
        <v>174</v>
      </c>
      <c r="H12" s="11">
        <v>13.94</v>
      </c>
      <c r="I12" s="9">
        <v>164</v>
      </c>
      <c r="J12" s="11">
        <v>8.18</v>
      </c>
    </row>
    <row r="13" spans="1:10" x14ac:dyDescent="0.25">
      <c r="A13" s="9">
        <v>4</v>
      </c>
      <c r="B13" s="10" t="s">
        <v>67</v>
      </c>
      <c r="C13" s="9">
        <v>10</v>
      </c>
      <c r="D13" s="11">
        <v>35.700000000000003</v>
      </c>
      <c r="E13" s="9">
        <v>10</v>
      </c>
      <c r="F13" s="11">
        <v>35.700000000000003</v>
      </c>
      <c r="G13" s="9">
        <v>919</v>
      </c>
      <c r="H13" s="11">
        <v>183.57</v>
      </c>
      <c r="I13" s="9">
        <v>919</v>
      </c>
      <c r="J13" s="11">
        <v>183.57</v>
      </c>
    </row>
    <row r="14" spans="1:10" x14ac:dyDescent="0.25">
      <c r="A14" s="9">
        <v>5</v>
      </c>
      <c r="B14" s="10" t="s">
        <v>68</v>
      </c>
      <c r="C14" s="9">
        <v>11</v>
      </c>
      <c r="D14" s="11">
        <v>5.23</v>
      </c>
      <c r="E14" s="9">
        <v>11</v>
      </c>
      <c r="F14" s="11">
        <v>5.23</v>
      </c>
      <c r="G14" s="9">
        <v>5016</v>
      </c>
      <c r="H14" s="11">
        <v>1092.6600000000001</v>
      </c>
      <c r="I14" s="9">
        <v>5016</v>
      </c>
      <c r="J14" s="11">
        <v>1092.6600000000001</v>
      </c>
    </row>
    <row r="15" spans="1:10" x14ac:dyDescent="0.25">
      <c r="A15" s="9">
        <v>6</v>
      </c>
      <c r="B15" s="10" t="s">
        <v>69</v>
      </c>
      <c r="C15" s="9">
        <v>270</v>
      </c>
      <c r="D15" s="11">
        <v>3.19</v>
      </c>
      <c r="E15" s="9">
        <v>190</v>
      </c>
      <c r="F15" s="11">
        <v>1.97</v>
      </c>
      <c r="G15" s="9">
        <v>2251</v>
      </c>
      <c r="H15" s="11">
        <v>22.94</v>
      </c>
      <c r="I15" s="9">
        <v>1714</v>
      </c>
      <c r="J15" s="11">
        <v>17.14</v>
      </c>
    </row>
    <row r="16" spans="1:10" x14ac:dyDescent="0.25">
      <c r="A16" s="9">
        <v>7</v>
      </c>
      <c r="B16" s="10" t="s">
        <v>70</v>
      </c>
      <c r="C16" s="9">
        <v>625</v>
      </c>
      <c r="D16" s="11">
        <v>119.59</v>
      </c>
      <c r="E16" s="9">
        <v>625</v>
      </c>
      <c r="F16" s="11">
        <v>119.59</v>
      </c>
      <c r="G16" s="9">
        <v>6386</v>
      </c>
      <c r="H16" s="11">
        <v>1445.41</v>
      </c>
      <c r="I16" s="9">
        <v>6386</v>
      </c>
      <c r="J16" s="11">
        <v>1445.41</v>
      </c>
    </row>
    <row r="17" spans="1:10" x14ac:dyDescent="0.25">
      <c r="A17" s="9">
        <v>8</v>
      </c>
      <c r="B17" s="10" t="s">
        <v>71</v>
      </c>
      <c r="C17" s="9">
        <v>15</v>
      </c>
      <c r="D17" s="11">
        <v>10.199999999999999</v>
      </c>
      <c r="E17" s="9">
        <v>15</v>
      </c>
      <c r="F17" s="11">
        <v>10.199999999999999</v>
      </c>
      <c r="G17" s="9">
        <v>136</v>
      </c>
      <c r="H17" s="11">
        <v>17.399999999999999</v>
      </c>
      <c r="I17" s="9">
        <v>136</v>
      </c>
      <c r="J17" s="11">
        <v>17.399999999999999</v>
      </c>
    </row>
    <row r="18" spans="1:10" x14ac:dyDescent="0.25">
      <c r="A18" s="9">
        <v>9</v>
      </c>
      <c r="B18" s="10" t="s">
        <v>72</v>
      </c>
      <c r="C18" s="9">
        <v>0</v>
      </c>
      <c r="D18" s="11">
        <v>0</v>
      </c>
      <c r="E18" s="9">
        <v>0</v>
      </c>
      <c r="F18" s="11">
        <v>0</v>
      </c>
      <c r="G18" s="9">
        <v>647</v>
      </c>
      <c r="H18" s="11">
        <v>64.180000000000007</v>
      </c>
      <c r="I18" s="9">
        <v>462</v>
      </c>
      <c r="J18" s="11">
        <v>46</v>
      </c>
    </row>
    <row r="19" spans="1:10" x14ac:dyDescent="0.25">
      <c r="A19" s="9">
        <v>10</v>
      </c>
      <c r="B19" s="10" t="s">
        <v>73</v>
      </c>
      <c r="C19" s="9">
        <v>220</v>
      </c>
      <c r="D19" s="11">
        <v>50.97</v>
      </c>
      <c r="E19" s="9">
        <v>220</v>
      </c>
      <c r="F19" s="11">
        <v>50.97</v>
      </c>
      <c r="G19" s="9">
        <v>33117</v>
      </c>
      <c r="H19" s="11">
        <v>6729</v>
      </c>
      <c r="I19" s="9">
        <v>33117</v>
      </c>
      <c r="J19" s="11">
        <v>6729</v>
      </c>
    </row>
    <row r="20" spans="1:10" x14ac:dyDescent="0.25">
      <c r="A20" s="9">
        <v>11</v>
      </c>
      <c r="B20" s="10" t="s">
        <v>74</v>
      </c>
      <c r="C20" s="9">
        <v>154</v>
      </c>
      <c r="D20" s="11">
        <v>18</v>
      </c>
      <c r="E20" s="9">
        <v>154</v>
      </c>
      <c r="F20" s="11">
        <v>18</v>
      </c>
      <c r="G20" s="9">
        <v>10581</v>
      </c>
      <c r="H20" s="11">
        <v>1567</v>
      </c>
      <c r="I20" s="9">
        <v>10581</v>
      </c>
      <c r="J20" s="11">
        <v>1567</v>
      </c>
    </row>
    <row r="21" spans="1:10" x14ac:dyDescent="0.25">
      <c r="A21" s="9">
        <v>12</v>
      </c>
      <c r="B21" s="10" t="s">
        <v>75</v>
      </c>
      <c r="C21" s="9">
        <v>51</v>
      </c>
      <c r="D21" s="11">
        <v>15.11</v>
      </c>
      <c r="E21" s="9">
        <v>51</v>
      </c>
      <c r="F21" s="11">
        <v>15.11</v>
      </c>
      <c r="G21" s="9">
        <v>8228</v>
      </c>
      <c r="H21" s="11">
        <v>979.28</v>
      </c>
      <c r="I21" s="9">
        <v>8228</v>
      </c>
      <c r="J21" s="11">
        <v>979.28</v>
      </c>
    </row>
    <row r="22" spans="1:10" x14ac:dyDescent="0.25">
      <c r="A22" s="12"/>
      <c r="B22" s="13" t="s">
        <v>76</v>
      </c>
      <c r="C22" s="12">
        <f t="shared" ref="C22:J22" si="0">SUM(C10:C21)</f>
        <v>14142</v>
      </c>
      <c r="D22" s="14">
        <f t="shared" si="0"/>
        <v>4443.0199999999986</v>
      </c>
      <c r="E22" s="12">
        <f t="shared" si="0"/>
        <v>12869</v>
      </c>
      <c r="F22" s="14">
        <f t="shared" si="0"/>
        <v>3599.99</v>
      </c>
      <c r="G22" s="12">
        <f t="shared" si="0"/>
        <v>182131</v>
      </c>
      <c r="H22" s="14">
        <f t="shared" si="0"/>
        <v>45347.62000000001</v>
      </c>
      <c r="I22" s="12">
        <f t="shared" si="0"/>
        <v>181399</v>
      </c>
      <c r="J22" s="14">
        <f t="shared" si="0"/>
        <v>45317.880000000005</v>
      </c>
    </row>
    <row r="23" spans="1:10" x14ac:dyDescent="0.25">
      <c r="A23" s="12"/>
      <c r="B23" s="82" t="s">
        <v>77</v>
      </c>
      <c r="C23" s="83"/>
      <c r="D23" s="84"/>
      <c r="E23" s="83"/>
      <c r="F23" s="84"/>
      <c r="G23" s="83"/>
      <c r="H23" s="84"/>
      <c r="I23" s="83"/>
      <c r="J23" s="84"/>
    </row>
    <row r="24" spans="1:10" x14ac:dyDescent="0.25">
      <c r="A24" s="9">
        <v>13</v>
      </c>
      <c r="B24" s="10" t="s">
        <v>78</v>
      </c>
      <c r="C24" s="9">
        <v>0</v>
      </c>
      <c r="D24" s="11">
        <v>0</v>
      </c>
      <c r="E24" s="9">
        <v>0</v>
      </c>
      <c r="F24" s="11">
        <v>0</v>
      </c>
      <c r="G24" s="9">
        <v>0</v>
      </c>
      <c r="H24" s="11">
        <v>0</v>
      </c>
      <c r="I24" s="9">
        <v>0</v>
      </c>
      <c r="J24" s="11">
        <v>0</v>
      </c>
    </row>
    <row r="25" spans="1:10" x14ac:dyDescent="0.25">
      <c r="A25" s="9">
        <v>14</v>
      </c>
      <c r="B25" s="10" t="s">
        <v>79</v>
      </c>
      <c r="C25" s="9">
        <v>0</v>
      </c>
      <c r="D25" s="11">
        <v>0</v>
      </c>
      <c r="E25" s="9">
        <v>0</v>
      </c>
      <c r="F25" s="11">
        <v>0</v>
      </c>
      <c r="G25" s="9">
        <v>0</v>
      </c>
      <c r="H25" s="11">
        <v>0</v>
      </c>
      <c r="I25" s="9">
        <v>0</v>
      </c>
      <c r="J25" s="11">
        <v>0</v>
      </c>
    </row>
    <row r="26" spans="1:10" x14ac:dyDescent="0.25">
      <c r="A26" s="9">
        <v>15</v>
      </c>
      <c r="B26" s="10" t="s">
        <v>80</v>
      </c>
      <c r="C26" s="9">
        <v>0</v>
      </c>
      <c r="D26" s="11">
        <v>0</v>
      </c>
      <c r="E26" s="9">
        <v>0</v>
      </c>
      <c r="F26" s="11">
        <v>0</v>
      </c>
      <c r="G26" s="9">
        <v>0</v>
      </c>
      <c r="H26" s="11">
        <v>0</v>
      </c>
      <c r="I26" s="9">
        <v>0</v>
      </c>
      <c r="J26" s="11">
        <v>0</v>
      </c>
    </row>
    <row r="27" spans="1:10" x14ac:dyDescent="0.25">
      <c r="A27" s="9">
        <v>16</v>
      </c>
      <c r="B27" s="10" t="s">
        <v>81</v>
      </c>
      <c r="C27" s="9">
        <v>0</v>
      </c>
      <c r="D27" s="11">
        <v>0</v>
      </c>
      <c r="E27" s="9">
        <v>0</v>
      </c>
      <c r="F27" s="11">
        <v>0</v>
      </c>
      <c r="G27" s="9">
        <v>0</v>
      </c>
      <c r="H27" s="11">
        <v>0</v>
      </c>
      <c r="I27" s="9">
        <v>0</v>
      </c>
      <c r="J27" s="11">
        <v>0</v>
      </c>
    </row>
    <row r="28" spans="1:10" x14ac:dyDescent="0.25">
      <c r="A28" s="9">
        <v>17</v>
      </c>
      <c r="B28" s="10" t="s">
        <v>82</v>
      </c>
      <c r="C28" s="9">
        <v>0</v>
      </c>
      <c r="D28" s="11">
        <v>0</v>
      </c>
      <c r="E28" s="9">
        <v>0</v>
      </c>
      <c r="F28" s="11">
        <v>0</v>
      </c>
      <c r="G28" s="9">
        <v>0</v>
      </c>
      <c r="H28" s="11">
        <v>0</v>
      </c>
      <c r="I28" s="9">
        <v>0</v>
      </c>
      <c r="J28" s="11">
        <v>0</v>
      </c>
    </row>
    <row r="29" spans="1:10" x14ac:dyDescent="0.25">
      <c r="A29" s="9">
        <v>18</v>
      </c>
      <c r="B29" s="10" t="s">
        <v>83</v>
      </c>
      <c r="C29" s="9">
        <v>0</v>
      </c>
      <c r="D29" s="11">
        <v>0</v>
      </c>
      <c r="E29" s="9">
        <v>0</v>
      </c>
      <c r="F29" s="11">
        <v>0</v>
      </c>
      <c r="G29" s="9">
        <v>0</v>
      </c>
      <c r="H29" s="11">
        <v>0</v>
      </c>
      <c r="I29" s="9">
        <v>0</v>
      </c>
      <c r="J29" s="11">
        <v>0</v>
      </c>
    </row>
    <row r="30" spans="1:10" x14ac:dyDescent="0.25">
      <c r="A30" s="9">
        <v>19</v>
      </c>
      <c r="B30" s="10" t="s">
        <v>84</v>
      </c>
      <c r="C30" s="9">
        <v>0</v>
      </c>
      <c r="D30" s="11">
        <v>0</v>
      </c>
      <c r="E30" s="9">
        <v>0</v>
      </c>
      <c r="F30" s="11">
        <v>0</v>
      </c>
      <c r="G30" s="9">
        <v>0</v>
      </c>
      <c r="H30" s="11">
        <v>0</v>
      </c>
      <c r="I30" s="9">
        <v>0</v>
      </c>
      <c r="J30" s="11">
        <v>0</v>
      </c>
    </row>
    <row r="31" spans="1:10" x14ac:dyDescent="0.25">
      <c r="A31" s="9">
        <v>20</v>
      </c>
      <c r="B31" s="10" t="s">
        <v>85</v>
      </c>
      <c r="C31" s="9">
        <v>2523</v>
      </c>
      <c r="D31" s="11">
        <v>8940.01</v>
      </c>
      <c r="E31" s="9">
        <v>2492</v>
      </c>
      <c r="F31" s="11">
        <v>8828.08</v>
      </c>
      <c r="G31" s="9">
        <v>25013</v>
      </c>
      <c r="H31" s="11">
        <v>2341.42</v>
      </c>
      <c r="I31" s="9">
        <v>25012</v>
      </c>
      <c r="J31" s="11">
        <v>2341.42</v>
      </c>
    </row>
    <row r="32" spans="1:10" x14ac:dyDescent="0.25">
      <c r="A32" s="9">
        <v>21</v>
      </c>
      <c r="B32" s="10" t="s">
        <v>86</v>
      </c>
      <c r="C32" s="9">
        <v>2792</v>
      </c>
      <c r="D32" s="11">
        <v>12615.2</v>
      </c>
      <c r="E32" s="9">
        <v>2792</v>
      </c>
      <c r="F32" s="11">
        <v>12615.2</v>
      </c>
      <c r="G32" s="9">
        <v>17441</v>
      </c>
      <c r="H32" s="11">
        <v>47435.59</v>
      </c>
      <c r="I32" s="9">
        <v>17441</v>
      </c>
      <c r="J32" s="11">
        <v>47435.59</v>
      </c>
    </row>
    <row r="33" spans="1:10" x14ac:dyDescent="0.25">
      <c r="A33" s="9">
        <v>22</v>
      </c>
      <c r="B33" s="10" t="s">
        <v>87</v>
      </c>
      <c r="C33" s="9">
        <v>0</v>
      </c>
      <c r="D33" s="11">
        <v>0</v>
      </c>
      <c r="E33" s="9">
        <v>0</v>
      </c>
      <c r="F33" s="11">
        <v>0</v>
      </c>
      <c r="G33" s="9">
        <v>1157</v>
      </c>
      <c r="H33" s="11">
        <v>150.57</v>
      </c>
      <c r="I33" s="9">
        <v>1157</v>
      </c>
      <c r="J33" s="11">
        <v>150.57</v>
      </c>
    </row>
    <row r="34" spans="1:10" x14ac:dyDescent="0.25">
      <c r="A34" s="9">
        <v>23</v>
      </c>
      <c r="B34" s="10" t="s">
        <v>88</v>
      </c>
      <c r="C34" s="9">
        <v>0</v>
      </c>
      <c r="D34" s="11">
        <v>0</v>
      </c>
      <c r="E34" s="9">
        <v>0</v>
      </c>
      <c r="F34" s="11">
        <v>0</v>
      </c>
      <c r="G34" s="9">
        <v>0</v>
      </c>
      <c r="H34" s="11">
        <v>0</v>
      </c>
      <c r="I34" s="9">
        <v>0</v>
      </c>
      <c r="J34" s="11">
        <v>0</v>
      </c>
    </row>
    <row r="35" spans="1:10" x14ac:dyDescent="0.25">
      <c r="A35" s="9">
        <v>24</v>
      </c>
      <c r="B35" s="10" t="s">
        <v>89</v>
      </c>
      <c r="C35" s="9">
        <v>0</v>
      </c>
      <c r="D35" s="11">
        <v>0</v>
      </c>
      <c r="E35" s="9">
        <v>0</v>
      </c>
      <c r="F35" s="11">
        <v>0</v>
      </c>
      <c r="G35" s="9">
        <v>0</v>
      </c>
      <c r="H35" s="11">
        <v>0</v>
      </c>
      <c r="I35" s="9">
        <v>0</v>
      </c>
      <c r="J35" s="11">
        <v>0</v>
      </c>
    </row>
    <row r="36" spans="1:10" x14ac:dyDescent="0.25">
      <c r="A36" s="9">
        <v>25</v>
      </c>
      <c r="B36" s="10" t="s">
        <v>90</v>
      </c>
      <c r="C36" s="9">
        <v>0</v>
      </c>
      <c r="D36" s="11">
        <v>0</v>
      </c>
      <c r="E36" s="9">
        <v>0</v>
      </c>
      <c r="F36" s="11">
        <v>0</v>
      </c>
      <c r="G36" s="9">
        <v>0</v>
      </c>
      <c r="H36" s="11">
        <v>0</v>
      </c>
      <c r="I36" s="9">
        <v>0</v>
      </c>
      <c r="J36" s="11">
        <v>0</v>
      </c>
    </row>
    <row r="37" spans="1:10" x14ac:dyDescent="0.25">
      <c r="A37" s="9">
        <v>26</v>
      </c>
      <c r="B37" s="10" t="s">
        <v>91</v>
      </c>
      <c r="C37" s="9">
        <v>0</v>
      </c>
      <c r="D37" s="11">
        <v>0</v>
      </c>
      <c r="E37" s="9">
        <v>0</v>
      </c>
      <c r="F37" s="11">
        <v>0</v>
      </c>
      <c r="G37" s="9">
        <v>0</v>
      </c>
      <c r="H37" s="11">
        <v>0</v>
      </c>
      <c r="I37" s="9">
        <v>0</v>
      </c>
      <c r="J37" s="11">
        <v>0</v>
      </c>
    </row>
    <row r="38" spans="1:10" x14ac:dyDescent="0.25">
      <c r="A38" s="9">
        <v>27</v>
      </c>
      <c r="B38" s="10" t="s">
        <v>92</v>
      </c>
      <c r="C38" s="9">
        <v>0</v>
      </c>
      <c r="D38" s="11">
        <v>0</v>
      </c>
      <c r="E38" s="9">
        <v>0</v>
      </c>
      <c r="F38" s="11">
        <v>0</v>
      </c>
      <c r="G38" s="9">
        <v>0</v>
      </c>
      <c r="H38" s="11">
        <v>0</v>
      </c>
      <c r="I38" s="9">
        <v>0</v>
      </c>
      <c r="J38" s="11">
        <v>0</v>
      </c>
    </row>
    <row r="39" spans="1:10" x14ac:dyDescent="0.25">
      <c r="A39" s="9">
        <v>28</v>
      </c>
      <c r="B39" s="10" t="s">
        <v>93</v>
      </c>
      <c r="C39" s="9">
        <v>0</v>
      </c>
      <c r="D39" s="11">
        <v>0</v>
      </c>
      <c r="E39" s="9">
        <v>0</v>
      </c>
      <c r="F39" s="11">
        <v>0</v>
      </c>
      <c r="G39" s="9">
        <v>0</v>
      </c>
      <c r="H39" s="11">
        <v>0</v>
      </c>
      <c r="I39" s="9">
        <v>0</v>
      </c>
      <c r="J39" s="11">
        <v>0</v>
      </c>
    </row>
    <row r="40" spans="1:10" x14ac:dyDescent="0.25">
      <c r="A40" s="9">
        <v>29</v>
      </c>
      <c r="B40" s="10" t="s">
        <v>94</v>
      </c>
      <c r="C40" s="9">
        <v>0</v>
      </c>
      <c r="D40" s="11">
        <v>0</v>
      </c>
      <c r="E40" s="9">
        <v>0</v>
      </c>
      <c r="F40" s="11">
        <v>0</v>
      </c>
      <c r="G40" s="9">
        <v>0</v>
      </c>
      <c r="H40" s="11">
        <v>0</v>
      </c>
      <c r="I40" s="9">
        <v>0</v>
      </c>
      <c r="J40" s="11">
        <v>0</v>
      </c>
    </row>
    <row r="41" spans="1:10" x14ac:dyDescent="0.25">
      <c r="A41" s="9">
        <v>30</v>
      </c>
      <c r="B41" s="10" t="s">
        <v>95</v>
      </c>
      <c r="C41" s="9">
        <v>0</v>
      </c>
      <c r="D41" s="11">
        <v>0</v>
      </c>
      <c r="E41" s="9">
        <v>0</v>
      </c>
      <c r="F41" s="11">
        <v>0</v>
      </c>
      <c r="G41" s="9">
        <v>0</v>
      </c>
      <c r="H41" s="11">
        <v>0</v>
      </c>
      <c r="I41" s="9">
        <v>0</v>
      </c>
      <c r="J41" s="11">
        <v>0</v>
      </c>
    </row>
    <row r="42" spans="1:10" x14ac:dyDescent="0.25">
      <c r="A42" s="9">
        <v>31</v>
      </c>
      <c r="B42" s="10" t="s">
        <v>96</v>
      </c>
      <c r="C42" s="9">
        <v>0</v>
      </c>
      <c r="D42" s="11">
        <v>0</v>
      </c>
      <c r="E42" s="9">
        <v>0</v>
      </c>
      <c r="F42" s="11">
        <v>0</v>
      </c>
      <c r="G42" s="9">
        <v>0</v>
      </c>
      <c r="H42" s="11">
        <v>0</v>
      </c>
      <c r="I42" s="9">
        <v>0</v>
      </c>
      <c r="J42" s="11">
        <v>0</v>
      </c>
    </row>
    <row r="43" spans="1:10" x14ac:dyDescent="0.25">
      <c r="A43" s="9">
        <v>32</v>
      </c>
      <c r="B43" s="10" t="s">
        <v>97</v>
      </c>
      <c r="C43" s="9">
        <v>0</v>
      </c>
      <c r="D43" s="11">
        <v>0</v>
      </c>
      <c r="E43" s="9">
        <v>0</v>
      </c>
      <c r="F43" s="11">
        <v>0</v>
      </c>
      <c r="G43" s="9">
        <v>0</v>
      </c>
      <c r="H43" s="11">
        <v>0</v>
      </c>
      <c r="I43" s="9">
        <v>0</v>
      </c>
      <c r="J43" s="11">
        <v>0</v>
      </c>
    </row>
    <row r="44" spans="1:10" x14ac:dyDescent="0.25">
      <c r="A44" s="9">
        <v>33</v>
      </c>
      <c r="B44" s="10" t="s">
        <v>98</v>
      </c>
      <c r="C44" s="9">
        <v>0</v>
      </c>
      <c r="D44" s="11">
        <v>0</v>
      </c>
      <c r="E44" s="9">
        <v>0</v>
      </c>
      <c r="F44" s="11">
        <v>0</v>
      </c>
      <c r="G44" s="9">
        <v>0</v>
      </c>
      <c r="H44" s="11">
        <v>0</v>
      </c>
      <c r="I44" s="9">
        <v>0</v>
      </c>
      <c r="J44" s="11">
        <v>0</v>
      </c>
    </row>
    <row r="45" spans="1:10" x14ac:dyDescent="0.25">
      <c r="A45" s="9">
        <v>34</v>
      </c>
      <c r="B45" s="10" t="s">
        <v>99</v>
      </c>
      <c r="C45" s="9">
        <v>0</v>
      </c>
      <c r="D45" s="11">
        <v>0</v>
      </c>
      <c r="E45" s="9">
        <v>0</v>
      </c>
      <c r="F45" s="11">
        <v>0</v>
      </c>
      <c r="G45" s="9">
        <v>0</v>
      </c>
      <c r="H45" s="11">
        <v>0</v>
      </c>
      <c r="I45" s="9">
        <v>0</v>
      </c>
      <c r="J45" s="11">
        <v>0</v>
      </c>
    </row>
    <row r="46" spans="1:10" x14ac:dyDescent="0.25">
      <c r="A46" s="9">
        <v>35</v>
      </c>
      <c r="B46" s="10" t="s">
        <v>100</v>
      </c>
      <c r="C46" s="9">
        <v>0</v>
      </c>
      <c r="D46" s="11">
        <v>0</v>
      </c>
      <c r="E46" s="9">
        <v>0</v>
      </c>
      <c r="F46" s="11">
        <v>0</v>
      </c>
      <c r="G46" s="9">
        <v>0</v>
      </c>
      <c r="H46" s="11">
        <v>0</v>
      </c>
      <c r="I46" s="9">
        <v>0</v>
      </c>
      <c r="J46" s="11">
        <v>0</v>
      </c>
    </row>
    <row r="47" spans="1:10" x14ac:dyDescent="0.25">
      <c r="A47" s="9">
        <v>36</v>
      </c>
      <c r="B47" s="10" t="s">
        <v>101</v>
      </c>
      <c r="C47" s="9">
        <v>0</v>
      </c>
      <c r="D47" s="11">
        <v>0</v>
      </c>
      <c r="E47" s="9">
        <v>0</v>
      </c>
      <c r="F47" s="11">
        <v>0</v>
      </c>
      <c r="G47" s="9">
        <v>0</v>
      </c>
      <c r="H47" s="11">
        <v>0</v>
      </c>
      <c r="I47" s="9">
        <v>0</v>
      </c>
      <c r="J47" s="11">
        <v>0</v>
      </c>
    </row>
    <row r="48" spans="1:10" x14ac:dyDescent="0.25">
      <c r="A48" s="9">
        <v>37</v>
      </c>
      <c r="B48" s="10" t="s">
        <v>102</v>
      </c>
      <c r="C48" s="9">
        <v>0</v>
      </c>
      <c r="D48" s="11">
        <v>0</v>
      </c>
      <c r="E48" s="9">
        <v>0</v>
      </c>
      <c r="F48" s="11">
        <v>0</v>
      </c>
      <c r="G48" s="9">
        <v>0</v>
      </c>
      <c r="H48" s="11">
        <v>0</v>
      </c>
      <c r="I48" s="9">
        <v>0</v>
      </c>
      <c r="J48" s="11">
        <v>0</v>
      </c>
    </row>
    <row r="49" spans="1:10" x14ac:dyDescent="0.25">
      <c r="A49" s="12"/>
      <c r="B49" s="13" t="s">
        <v>103</v>
      </c>
      <c r="C49" s="12">
        <f t="shared" ref="C49:J49" si="1">SUM(C23:C48)</f>
        <v>5315</v>
      </c>
      <c r="D49" s="14">
        <f t="shared" si="1"/>
        <v>21555.21</v>
      </c>
      <c r="E49" s="12">
        <f t="shared" si="1"/>
        <v>5284</v>
      </c>
      <c r="F49" s="14">
        <f t="shared" si="1"/>
        <v>21443.279999999999</v>
      </c>
      <c r="G49" s="12">
        <f t="shared" si="1"/>
        <v>43611</v>
      </c>
      <c r="H49" s="14">
        <f t="shared" si="1"/>
        <v>49927.579999999994</v>
      </c>
      <c r="I49" s="12">
        <f t="shared" si="1"/>
        <v>43610</v>
      </c>
      <c r="J49" s="14">
        <f t="shared" si="1"/>
        <v>49927.579999999994</v>
      </c>
    </row>
    <row r="50" spans="1:10" x14ac:dyDescent="0.25">
      <c r="A50" s="12"/>
      <c r="B50" s="13" t="s">
        <v>104</v>
      </c>
      <c r="C50" s="12">
        <f t="shared" ref="C50:J50" si="2">SUM(C22,C49)</f>
        <v>19457</v>
      </c>
      <c r="D50" s="14">
        <f t="shared" si="2"/>
        <v>25998.229999999996</v>
      </c>
      <c r="E50" s="12">
        <f t="shared" si="2"/>
        <v>18153</v>
      </c>
      <c r="F50" s="14">
        <f t="shared" si="2"/>
        <v>25043.269999999997</v>
      </c>
      <c r="G50" s="12">
        <f t="shared" si="2"/>
        <v>225742</v>
      </c>
      <c r="H50" s="14">
        <f t="shared" si="2"/>
        <v>95275.200000000012</v>
      </c>
      <c r="I50" s="12">
        <f t="shared" si="2"/>
        <v>225009</v>
      </c>
      <c r="J50" s="14">
        <f t="shared" si="2"/>
        <v>95245.459999999992</v>
      </c>
    </row>
    <row r="51" spans="1:10" x14ac:dyDescent="0.25">
      <c r="A51" s="12"/>
      <c r="B51" s="82" t="s">
        <v>105</v>
      </c>
      <c r="C51" s="83"/>
      <c r="D51" s="84"/>
      <c r="E51" s="83"/>
      <c r="F51" s="84"/>
      <c r="G51" s="83"/>
      <c r="H51" s="84"/>
      <c r="I51" s="83"/>
      <c r="J51" s="84"/>
    </row>
    <row r="52" spans="1:10" x14ac:dyDescent="0.25">
      <c r="A52" s="9">
        <v>38</v>
      </c>
      <c r="B52" s="10" t="s">
        <v>106</v>
      </c>
      <c r="C52" s="9">
        <v>2105</v>
      </c>
      <c r="D52" s="11">
        <v>272.47000000000003</v>
      </c>
      <c r="E52" s="9">
        <v>2105</v>
      </c>
      <c r="F52" s="11">
        <v>272.47000000000003</v>
      </c>
      <c r="G52" s="9">
        <v>228046</v>
      </c>
      <c r="H52" s="11">
        <v>39440.660000000003</v>
      </c>
      <c r="I52" s="9">
        <v>228046</v>
      </c>
      <c r="J52" s="11">
        <v>39440.660000000003</v>
      </c>
    </row>
    <row r="53" spans="1:10" x14ac:dyDescent="0.25">
      <c r="A53" s="12"/>
      <c r="B53" s="13" t="s">
        <v>107</v>
      </c>
      <c r="C53" s="12">
        <f t="shared" ref="C53:J53" si="3">SUM(C51:C52)</f>
        <v>2105</v>
      </c>
      <c r="D53" s="14">
        <f t="shared" si="3"/>
        <v>272.47000000000003</v>
      </c>
      <c r="E53" s="12">
        <f t="shared" si="3"/>
        <v>2105</v>
      </c>
      <c r="F53" s="14">
        <f t="shared" si="3"/>
        <v>272.47000000000003</v>
      </c>
      <c r="G53" s="12">
        <f t="shared" si="3"/>
        <v>228046</v>
      </c>
      <c r="H53" s="14">
        <f t="shared" si="3"/>
        <v>39440.660000000003</v>
      </c>
      <c r="I53" s="12">
        <f t="shared" si="3"/>
        <v>228046</v>
      </c>
      <c r="J53" s="14">
        <f t="shared" si="3"/>
        <v>39440.660000000003</v>
      </c>
    </row>
    <row r="54" spans="1:10" x14ac:dyDescent="0.25">
      <c r="A54" s="12"/>
      <c r="B54" s="82" t="s">
        <v>108</v>
      </c>
      <c r="C54" s="83"/>
      <c r="D54" s="84"/>
      <c r="E54" s="83"/>
      <c r="F54" s="84"/>
      <c r="G54" s="83"/>
      <c r="H54" s="84"/>
      <c r="I54" s="83"/>
      <c r="J54" s="84"/>
    </row>
    <row r="55" spans="1:10" x14ac:dyDescent="0.25">
      <c r="A55" s="9">
        <v>39</v>
      </c>
      <c r="B55" s="10" t="s">
        <v>109</v>
      </c>
      <c r="C55" s="9">
        <v>104989</v>
      </c>
      <c r="D55" s="11">
        <v>7406.06</v>
      </c>
      <c r="E55" s="9">
        <v>94730</v>
      </c>
      <c r="F55" s="11">
        <v>6431.57</v>
      </c>
      <c r="G55" s="9">
        <v>9236</v>
      </c>
      <c r="H55" s="11">
        <v>6398.35</v>
      </c>
      <c r="I55" s="9">
        <v>8455</v>
      </c>
      <c r="J55" s="11">
        <v>5648.23</v>
      </c>
    </row>
    <row r="56" spans="1:10" x14ac:dyDescent="0.25">
      <c r="A56" s="9">
        <v>40</v>
      </c>
      <c r="B56" s="10" t="s">
        <v>110</v>
      </c>
      <c r="C56" s="9">
        <v>0</v>
      </c>
      <c r="D56" s="11">
        <v>0</v>
      </c>
      <c r="E56" s="9">
        <v>0</v>
      </c>
      <c r="F56" s="11">
        <v>0</v>
      </c>
      <c r="G56" s="9">
        <v>0</v>
      </c>
      <c r="H56" s="11">
        <v>0</v>
      </c>
      <c r="I56" s="9">
        <v>0</v>
      </c>
      <c r="J56" s="11">
        <v>0</v>
      </c>
    </row>
    <row r="57" spans="1:10" x14ac:dyDescent="0.25">
      <c r="A57" s="12"/>
      <c r="B57" s="13" t="s">
        <v>111</v>
      </c>
      <c r="C57" s="12">
        <f t="shared" ref="C57:J57" si="4">SUM(C54:C56)</f>
        <v>104989</v>
      </c>
      <c r="D57" s="14">
        <f t="shared" si="4"/>
        <v>7406.06</v>
      </c>
      <c r="E57" s="12">
        <f t="shared" si="4"/>
        <v>94730</v>
      </c>
      <c r="F57" s="14">
        <f t="shared" si="4"/>
        <v>6431.57</v>
      </c>
      <c r="G57" s="12">
        <f t="shared" si="4"/>
        <v>9236</v>
      </c>
      <c r="H57" s="14">
        <f t="shared" si="4"/>
        <v>6398.35</v>
      </c>
      <c r="I57" s="12">
        <f t="shared" si="4"/>
        <v>8455</v>
      </c>
      <c r="J57" s="14">
        <f t="shared" si="4"/>
        <v>5648.23</v>
      </c>
    </row>
    <row r="58" spans="1:10" x14ac:dyDescent="0.25">
      <c r="A58" s="12"/>
      <c r="B58" s="82" t="s">
        <v>112</v>
      </c>
      <c r="C58" s="83"/>
      <c r="D58" s="84"/>
      <c r="E58" s="83"/>
      <c r="F58" s="84"/>
      <c r="G58" s="83"/>
      <c r="H58" s="84"/>
      <c r="I58" s="83"/>
      <c r="J58" s="84"/>
    </row>
    <row r="59" spans="1:10" x14ac:dyDescent="0.25">
      <c r="A59" s="9">
        <v>41</v>
      </c>
      <c r="B59" s="10" t="s">
        <v>113</v>
      </c>
      <c r="C59" s="9">
        <v>0</v>
      </c>
      <c r="D59" s="11">
        <v>0</v>
      </c>
      <c r="E59" s="9">
        <v>0</v>
      </c>
      <c r="F59" s="11">
        <v>0</v>
      </c>
      <c r="G59" s="9">
        <v>12</v>
      </c>
      <c r="H59" s="11">
        <v>0.18</v>
      </c>
      <c r="I59" s="9">
        <v>9</v>
      </c>
      <c r="J59" s="11">
        <v>0.11</v>
      </c>
    </row>
    <row r="60" spans="1:10" x14ac:dyDescent="0.25">
      <c r="A60" s="9">
        <v>42</v>
      </c>
      <c r="B60" s="10" t="s">
        <v>114</v>
      </c>
      <c r="C60" s="9">
        <v>0</v>
      </c>
      <c r="D60" s="11">
        <v>0</v>
      </c>
      <c r="E60" s="9">
        <v>0</v>
      </c>
      <c r="F60" s="11">
        <v>0</v>
      </c>
      <c r="G60" s="9">
        <v>0</v>
      </c>
      <c r="H60" s="11">
        <v>0</v>
      </c>
      <c r="I60" s="9">
        <v>0</v>
      </c>
      <c r="J60" s="11">
        <v>0</v>
      </c>
    </row>
    <row r="61" spans="1:10" x14ac:dyDescent="0.25">
      <c r="A61" s="9">
        <v>43</v>
      </c>
      <c r="B61" s="10" t="s">
        <v>115</v>
      </c>
      <c r="C61" s="9">
        <v>0</v>
      </c>
      <c r="D61" s="11">
        <v>0</v>
      </c>
      <c r="E61" s="9">
        <v>0</v>
      </c>
      <c r="F61" s="11">
        <v>0</v>
      </c>
      <c r="G61" s="9">
        <v>0</v>
      </c>
      <c r="H61" s="11">
        <v>0</v>
      </c>
      <c r="I61" s="9">
        <v>0</v>
      </c>
      <c r="J61" s="11">
        <v>0</v>
      </c>
    </row>
    <row r="62" spans="1:10" x14ac:dyDescent="0.25">
      <c r="A62" s="9">
        <v>44</v>
      </c>
      <c r="B62" s="10" t="s">
        <v>116</v>
      </c>
      <c r="C62" s="9">
        <v>0</v>
      </c>
      <c r="D62" s="11">
        <v>0</v>
      </c>
      <c r="E62" s="9">
        <v>0</v>
      </c>
      <c r="F62" s="11">
        <v>0</v>
      </c>
      <c r="G62" s="9">
        <v>0</v>
      </c>
      <c r="H62" s="11">
        <v>0</v>
      </c>
      <c r="I62" s="9">
        <v>0</v>
      </c>
      <c r="J62" s="11">
        <v>0</v>
      </c>
    </row>
    <row r="63" spans="1:10" x14ac:dyDescent="0.25">
      <c r="A63" s="9">
        <v>45</v>
      </c>
      <c r="B63" s="10" t="s">
        <v>117</v>
      </c>
      <c r="C63" s="9">
        <v>0</v>
      </c>
      <c r="D63" s="11">
        <v>0</v>
      </c>
      <c r="E63" s="9">
        <v>0</v>
      </c>
      <c r="F63" s="11">
        <v>0</v>
      </c>
      <c r="G63" s="9">
        <v>0</v>
      </c>
      <c r="H63" s="11">
        <v>0</v>
      </c>
      <c r="I63" s="9">
        <v>0</v>
      </c>
      <c r="J63" s="11">
        <v>0</v>
      </c>
    </row>
    <row r="64" spans="1:10" x14ac:dyDescent="0.25">
      <c r="A64" s="9">
        <v>46</v>
      </c>
      <c r="B64" s="10" t="s">
        <v>118</v>
      </c>
      <c r="C64" s="9">
        <v>0</v>
      </c>
      <c r="D64" s="11">
        <v>0</v>
      </c>
      <c r="E64" s="9">
        <v>0</v>
      </c>
      <c r="F64" s="11">
        <v>0</v>
      </c>
      <c r="G64" s="9">
        <v>0</v>
      </c>
      <c r="H64" s="11">
        <v>0</v>
      </c>
      <c r="I64" s="9">
        <v>0</v>
      </c>
      <c r="J64" s="11">
        <v>0</v>
      </c>
    </row>
    <row r="65" spans="1:10" x14ac:dyDescent="0.25">
      <c r="A65" s="9">
        <v>47</v>
      </c>
      <c r="B65" s="10" t="s">
        <v>119</v>
      </c>
      <c r="C65" s="9">
        <v>0</v>
      </c>
      <c r="D65" s="11">
        <v>0</v>
      </c>
      <c r="E65" s="9">
        <v>0</v>
      </c>
      <c r="F65" s="11">
        <v>0</v>
      </c>
      <c r="G65" s="9">
        <v>0</v>
      </c>
      <c r="H65" s="11">
        <v>0</v>
      </c>
      <c r="I65" s="9">
        <v>0</v>
      </c>
      <c r="J65" s="11">
        <v>0</v>
      </c>
    </row>
    <row r="66" spans="1:10" x14ac:dyDescent="0.25">
      <c r="A66" s="9">
        <v>48</v>
      </c>
      <c r="B66" s="10" t="s">
        <v>120</v>
      </c>
      <c r="C66" s="9">
        <v>0</v>
      </c>
      <c r="D66" s="11">
        <v>0</v>
      </c>
      <c r="E66" s="9">
        <v>0</v>
      </c>
      <c r="F66" s="11">
        <v>0</v>
      </c>
      <c r="G66" s="9">
        <v>0</v>
      </c>
      <c r="H66" s="11">
        <v>0</v>
      </c>
      <c r="I66" s="9">
        <v>0</v>
      </c>
      <c r="J66" s="11">
        <v>0</v>
      </c>
    </row>
    <row r="67" spans="1:10" x14ac:dyDescent="0.25">
      <c r="A67" s="9">
        <v>49</v>
      </c>
      <c r="B67" s="10" t="s">
        <v>121</v>
      </c>
      <c r="C67" s="9">
        <v>0</v>
      </c>
      <c r="D67" s="11">
        <v>0</v>
      </c>
      <c r="E67" s="9">
        <v>0</v>
      </c>
      <c r="F67" s="11">
        <v>0</v>
      </c>
      <c r="G67" s="9">
        <v>0</v>
      </c>
      <c r="H67" s="11">
        <v>0</v>
      </c>
      <c r="I67" s="9">
        <v>0</v>
      </c>
      <c r="J67" s="11">
        <v>0</v>
      </c>
    </row>
    <row r="68" spans="1:10" x14ac:dyDescent="0.25">
      <c r="A68" s="12"/>
      <c r="B68" s="13" t="s">
        <v>122</v>
      </c>
      <c r="C68" s="12">
        <f t="shared" ref="C68:J68" si="5">SUM(C58:C67)</f>
        <v>0</v>
      </c>
      <c r="D68" s="14">
        <f t="shared" si="5"/>
        <v>0</v>
      </c>
      <c r="E68" s="12">
        <f t="shared" si="5"/>
        <v>0</v>
      </c>
      <c r="F68" s="14">
        <f t="shared" si="5"/>
        <v>0</v>
      </c>
      <c r="G68" s="12">
        <f t="shared" si="5"/>
        <v>12</v>
      </c>
      <c r="H68" s="14">
        <f t="shared" si="5"/>
        <v>0.18</v>
      </c>
      <c r="I68" s="12">
        <f t="shared" si="5"/>
        <v>9</v>
      </c>
      <c r="J68" s="14">
        <f t="shared" si="5"/>
        <v>0.11</v>
      </c>
    </row>
    <row r="69" spans="1:10" x14ac:dyDescent="0.25">
      <c r="A69" s="12"/>
      <c r="B69" s="116" t="s">
        <v>123</v>
      </c>
      <c r="C69" s="117"/>
      <c r="D69" s="117"/>
      <c r="E69" s="117"/>
      <c r="F69" s="117"/>
      <c r="G69" s="117"/>
      <c r="H69" s="117"/>
      <c r="I69" s="117"/>
      <c r="J69" s="118"/>
    </row>
    <row r="70" spans="1:10" x14ac:dyDescent="0.25">
      <c r="A70" s="9">
        <v>50</v>
      </c>
      <c r="B70" s="10" t="s">
        <v>124</v>
      </c>
      <c r="C70" s="9">
        <v>0</v>
      </c>
      <c r="D70" s="11">
        <v>0</v>
      </c>
      <c r="E70" s="9">
        <v>0</v>
      </c>
      <c r="F70" s="11">
        <v>0</v>
      </c>
      <c r="G70" s="9">
        <v>0</v>
      </c>
      <c r="H70" s="11">
        <v>0</v>
      </c>
      <c r="I70" s="9">
        <v>0</v>
      </c>
      <c r="J70" s="11">
        <v>0</v>
      </c>
    </row>
    <row r="71" spans="1:10" x14ac:dyDescent="0.25">
      <c r="A71" s="9">
        <v>51</v>
      </c>
      <c r="B71" s="10" t="s">
        <v>125</v>
      </c>
      <c r="C71" s="9">
        <v>0</v>
      </c>
      <c r="D71" s="11">
        <v>0</v>
      </c>
      <c r="E71" s="9">
        <v>0</v>
      </c>
      <c r="F71" s="11">
        <v>0</v>
      </c>
      <c r="G71" s="9">
        <v>0</v>
      </c>
      <c r="H71" s="11">
        <v>0</v>
      </c>
      <c r="I71" s="9">
        <v>0</v>
      </c>
      <c r="J71" s="11">
        <v>0</v>
      </c>
    </row>
    <row r="72" spans="1:10" x14ac:dyDescent="0.25">
      <c r="A72" s="9">
        <v>52</v>
      </c>
      <c r="B72" s="10" t="s">
        <v>126</v>
      </c>
      <c r="C72" s="9">
        <v>0</v>
      </c>
      <c r="D72" s="11">
        <v>0</v>
      </c>
      <c r="E72" s="9">
        <v>0</v>
      </c>
      <c r="F72" s="11">
        <v>0</v>
      </c>
      <c r="G72" s="9">
        <v>0</v>
      </c>
      <c r="H72" s="11">
        <v>0</v>
      </c>
      <c r="I72" s="9">
        <v>0</v>
      </c>
      <c r="J72" s="11">
        <v>0</v>
      </c>
    </row>
    <row r="73" spans="1:10" x14ac:dyDescent="0.25">
      <c r="A73" s="12"/>
      <c r="B73" s="13" t="s">
        <v>127</v>
      </c>
      <c r="C73" s="12">
        <f t="shared" ref="C73:J73" si="6">SUM(C69:C72)</f>
        <v>0</v>
      </c>
      <c r="D73" s="14">
        <f t="shared" si="6"/>
        <v>0</v>
      </c>
      <c r="E73" s="12">
        <f t="shared" si="6"/>
        <v>0</v>
      </c>
      <c r="F73" s="14">
        <f t="shared" si="6"/>
        <v>0</v>
      </c>
      <c r="G73" s="12">
        <f t="shared" si="6"/>
        <v>0</v>
      </c>
      <c r="H73" s="14">
        <f t="shared" si="6"/>
        <v>0</v>
      </c>
      <c r="I73" s="12">
        <f t="shared" si="6"/>
        <v>0</v>
      </c>
      <c r="J73" s="14">
        <f t="shared" si="6"/>
        <v>0</v>
      </c>
    </row>
    <row r="74" spans="1:10" x14ac:dyDescent="0.25">
      <c r="A74" s="12"/>
      <c r="B74" s="13" t="s">
        <v>50</v>
      </c>
      <c r="C74" s="12">
        <f>SUM(C50,C53,C57,C68,C73)</f>
        <v>126551</v>
      </c>
      <c r="D74" s="14">
        <f>SUM(D50,D53,D57,D68,D73)</f>
        <v>33676.759999999995</v>
      </c>
      <c r="E74" s="12">
        <f>SUM(E50,E53,E57,E68,E73)</f>
        <v>114988</v>
      </c>
      <c r="F74" s="14">
        <f>SUM(F50,F53,F57,F68,F73)</f>
        <v>31747.309999999998</v>
      </c>
      <c r="G74" s="12">
        <f>SUM(G50,G53,G57,G68,G73)</f>
        <v>463036</v>
      </c>
      <c r="H74" s="14">
        <f>SUM(H50,H53,H57,H68,H73)</f>
        <v>141114.39000000001</v>
      </c>
      <c r="I74" s="12">
        <f>SUM(I50,I53,I57,I68,I73)</f>
        <v>461519</v>
      </c>
      <c r="J74" s="14">
        <f>SUM(J50,J53,J57,J68,J73)</f>
        <v>140334.46</v>
      </c>
    </row>
  </sheetData>
  <mergeCells count="19">
    <mergeCell ref="B69:J69"/>
    <mergeCell ref="B54:J54"/>
    <mergeCell ref="B58:J58"/>
    <mergeCell ref="E7:F7"/>
    <mergeCell ref="G7:H7"/>
    <mergeCell ref="I7:J7"/>
    <mergeCell ref="A9:J9"/>
    <mergeCell ref="B23:J23"/>
    <mergeCell ref="B51:J51"/>
    <mergeCell ref="A6:A8"/>
    <mergeCell ref="B6:B8"/>
    <mergeCell ref="C6:F6"/>
    <mergeCell ref="G6:J6"/>
    <mergeCell ref="C7:D7"/>
    <mergeCell ref="A1:J1"/>
    <mergeCell ref="A2:J2"/>
    <mergeCell ref="A3:J3"/>
    <mergeCell ref="A4:J4"/>
    <mergeCell ref="G5:H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01BD9-59FE-4E8A-9B20-88D29A33E539}">
  <dimension ref="A1:H45"/>
  <sheetViews>
    <sheetView workbookViewId="0">
      <selection activeCell="H2" sqref="A1:H45"/>
    </sheetView>
  </sheetViews>
  <sheetFormatPr defaultRowHeight="15" x14ac:dyDescent="0.25"/>
  <cols>
    <col min="2" max="2" width="30.7109375" bestFit="1" customWidth="1"/>
    <col min="4" max="4" width="14.28515625" customWidth="1"/>
    <col min="5" max="5" width="17" customWidth="1"/>
    <col min="6" max="6" width="18.140625" customWidth="1"/>
    <col min="7" max="7" width="24.85546875" customWidth="1"/>
    <col min="8" max="8" width="20.5703125" customWidth="1"/>
  </cols>
  <sheetData>
    <row r="1" spans="1:8" ht="23.25" x14ac:dyDescent="0.35">
      <c r="A1" s="475" t="s">
        <v>544</v>
      </c>
      <c r="B1" s="475"/>
      <c r="C1" s="475"/>
      <c r="D1" s="475"/>
      <c r="E1" s="475"/>
      <c r="F1" s="475"/>
      <c r="G1" s="475"/>
      <c r="H1" s="475"/>
    </row>
    <row r="2" spans="1:8" x14ac:dyDescent="0.25">
      <c r="A2" s="476" t="s">
        <v>459</v>
      </c>
      <c r="B2" s="476" t="s">
        <v>136</v>
      </c>
      <c r="C2" s="476" t="s">
        <v>131</v>
      </c>
      <c r="D2" s="476" t="s">
        <v>132</v>
      </c>
      <c r="E2" s="476" t="s">
        <v>133</v>
      </c>
      <c r="F2" s="476" t="s">
        <v>134</v>
      </c>
      <c r="G2" s="215" t="s">
        <v>540</v>
      </c>
      <c r="H2" s="476" t="s">
        <v>135</v>
      </c>
    </row>
    <row r="3" spans="1:8" x14ac:dyDescent="0.25">
      <c r="A3" s="476"/>
      <c r="B3" s="476"/>
      <c r="C3" s="476"/>
      <c r="D3" s="476"/>
      <c r="E3" s="476"/>
      <c r="F3" s="476"/>
      <c r="G3" s="215"/>
      <c r="H3" s="476"/>
    </row>
    <row r="4" spans="1:8" ht="18.75" x14ac:dyDescent="0.3">
      <c r="A4" s="477">
        <v>1</v>
      </c>
      <c r="B4" s="478" t="s">
        <v>165</v>
      </c>
      <c r="C4" s="479">
        <v>1050</v>
      </c>
      <c r="D4" s="479">
        <v>3178</v>
      </c>
      <c r="E4" s="480">
        <v>28</v>
      </c>
      <c r="F4" s="481">
        <v>15</v>
      </c>
      <c r="G4" s="464">
        <f t="shared" ref="G4:G45" si="0">F4/C4</f>
        <v>1.4285714285714285E-2</v>
      </c>
      <c r="H4" s="482">
        <v>3150</v>
      </c>
    </row>
    <row r="5" spans="1:8" ht="18.75" x14ac:dyDescent="0.3">
      <c r="A5" s="477">
        <v>2</v>
      </c>
      <c r="B5" s="478" t="s">
        <v>144</v>
      </c>
      <c r="C5" s="479">
        <v>600</v>
      </c>
      <c r="D5" s="479">
        <v>1209</v>
      </c>
      <c r="E5" s="480">
        <v>50</v>
      </c>
      <c r="F5" s="481">
        <v>32</v>
      </c>
      <c r="G5" s="464">
        <f t="shared" si="0"/>
        <v>5.3333333333333337E-2</v>
      </c>
      <c r="H5" s="482">
        <v>1159</v>
      </c>
    </row>
    <row r="6" spans="1:8" ht="18.75" x14ac:dyDescent="0.3">
      <c r="A6" s="477">
        <v>3</v>
      </c>
      <c r="B6" s="478" t="s">
        <v>393</v>
      </c>
      <c r="C6" s="479">
        <v>300</v>
      </c>
      <c r="D6" s="479">
        <v>400</v>
      </c>
      <c r="E6" s="480">
        <v>9</v>
      </c>
      <c r="F6" s="481">
        <v>6</v>
      </c>
      <c r="G6" s="464">
        <f t="shared" si="0"/>
        <v>0.02</v>
      </c>
      <c r="H6" s="482">
        <v>391</v>
      </c>
    </row>
    <row r="7" spans="1:8" ht="18.75" x14ac:dyDescent="0.3">
      <c r="A7" s="477">
        <v>4</v>
      </c>
      <c r="B7" s="478" t="s">
        <v>158</v>
      </c>
      <c r="C7" s="479">
        <v>750</v>
      </c>
      <c r="D7" s="479">
        <v>953</v>
      </c>
      <c r="E7" s="480">
        <v>43</v>
      </c>
      <c r="F7" s="481">
        <v>26</v>
      </c>
      <c r="G7" s="464">
        <f t="shared" si="0"/>
        <v>3.4666666666666665E-2</v>
      </c>
      <c r="H7" s="482">
        <v>910</v>
      </c>
    </row>
    <row r="8" spans="1:8" ht="18.75" x14ac:dyDescent="0.3">
      <c r="A8" s="477">
        <v>5</v>
      </c>
      <c r="B8" s="478" t="s">
        <v>161</v>
      </c>
      <c r="C8" s="479">
        <v>450</v>
      </c>
      <c r="D8" s="479">
        <v>957</v>
      </c>
      <c r="E8" s="480">
        <v>31</v>
      </c>
      <c r="F8" s="481">
        <v>16</v>
      </c>
      <c r="G8" s="464">
        <f t="shared" si="0"/>
        <v>3.5555555555555556E-2</v>
      </c>
      <c r="H8" s="482">
        <v>926</v>
      </c>
    </row>
    <row r="9" spans="1:8" ht="18.75" x14ac:dyDescent="0.3">
      <c r="A9" s="477">
        <v>6</v>
      </c>
      <c r="B9" s="478" t="s">
        <v>156</v>
      </c>
      <c r="C9" s="479">
        <v>900</v>
      </c>
      <c r="D9" s="479">
        <v>1894</v>
      </c>
      <c r="E9" s="480">
        <v>3</v>
      </c>
      <c r="F9" s="481">
        <v>2</v>
      </c>
      <c r="G9" s="464">
        <f t="shared" si="0"/>
        <v>2.2222222222222222E-3</v>
      </c>
      <c r="H9" s="482">
        <v>1891</v>
      </c>
    </row>
    <row r="10" spans="1:8" ht="18.75" x14ac:dyDescent="0.3">
      <c r="A10" s="477">
        <v>7</v>
      </c>
      <c r="B10" s="478" t="s">
        <v>173</v>
      </c>
      <c r="C10" s="479">
        <v>300</v>
      </c>
      <c r="D10" s="479">
        <v>869</v>
      </c>
      <c r="E10" s="480">
        <v>23</v>
      </c>
      <c r="F10" s="481">
        <v>16</v>
      </c>
      <c r="G10" s="464">
        <f t="shared" si="0"/>
        <v>5.3333333333333337E-2</v>
      </c>
      <c r="H10" s="482">
        <v>846</v>
      </c>
    </row>
    <row r="11" spans="1:8" ht="18.75" x14ac:dyDescent="0.3">
      <c r="A11" s="477">
        <v>8</v>
      </c>
      <c r="B11" s="478" t="s">
        <v>170</v>
      </c>
      <c r="C11" s="479">
        <v>900</v>
      </c>
      <c r="D11" s="479">
        <v>942</v>
      </c>
      <c r="E11" s="480">
        <v>31</v>
      </c>
      <c r="F11" s="481">
        <v>23</v>
      </c>
      <c r="G11" s="464">
        <f t="shared" si="0"/>
        <v>2.5555555555555557E-2</v>
      </c>
      <c r="H11" s="482">
        <v>911</v>
      </c>
    </row>
    <row r="12" spans="1:8" ht="18.75" x14ac:dyDescent="0.3">
      <c r="A12" s="477">
        <v>9</v>
      </c>
      <c r="B12" s="478" t="s">
        <v>162</v>
      </c>
      <c r="C12" s="479">
        <v>1200</v>
      </c>
      <c r="D12" s="479">
        <v>2801</v>
      </c>
      <c r="E12" s="480">
        <v>42</v>
      </c>
      <c r="F12" s="481">
        <v>36</v>
      </c>
      <c r="G12" s="464">
        <f t="shared" si="0"/>
        <v>0.03</v>
      </c>
      <c r="H12" s="482">
        <v>2759</v>
      </c>
    </row>
    <row r="13" spans="1:8" ht="18.75" x14ac:dyDescent="0.3">
      <c r="A13" s="477">
        <v>10</v>
      </c>
      <c r="B13" s="478" t="s">
        <v>159</v>
      </c>
      <c r="C13" s="479">
        <v>1050</v>
      </c>
      <c r="D13" s="479">
        <v>1600</v>
      </c>
      <c r="E13" s="480">
        <v>25</v>
      </c>
      <c r="F13" s="481">
        <v>24</v>
      </c>
      <c r="G13" s="464">
        <f t="shared" si="0"/>
        <v>2.2857142857142857E-2</v>
      </c>
      <c r="H13" s="482">
        <v>1575</v>
      </c>
    </row>
    <row r="14" spans="1:8" ht="18.75" x14ac:dyDescent="0.3">
      <c r="A14" s="477">
        <v>11</v>
      </c>
      <c r="B14" s="478" t="s">
        <v>153</v>
      </c>
      <c r="C14" s="479">
        <v>450</v>
      </c>
      <c r="D14" s="479">
        <v>1627</v>
      </c>
      <c r="E14" s="480">
        <v>42</v>
      </c>
      <c r="F14" s="481">
        <v>23</v>
      </c>
      <c r="G14" s="464">
        <f t="shared" si="0"/>
        <v>5.1111111111111114E-2</v>
      </c>
      <c r="H14" s="482">
        <v>1585</v>
      </c>
    </row>
    <row r="15" spans="1:8" ht="18.75" x14ac:dyDescent="0.3">
      <c r="A15" s="477">
        <v>12</v>
      </c>
      <c r="B15" s="478" t="s">
        <v>394</v>
      </c>
      <c r="C15" s="479">
        <v>800</v>
      </c>
      <c r="D15" s="479">
        <v>1875</v>
      </c>
      <c r="E15" s="480">
        <v>20</v>
      </c>
      <c r="F15" s="481">
        <v>13</v>
      </c>
      <c r="G15" s="464">
        <f t="shared" si="0"/>
        <v>1.6250000000000001E-2</v>
      </c>
      <c r="H15" s="482">
        <v>1855</v>
      </c>
    </row>
    <row r="16" spans="1:8" ht="18.75" x14ac:dyDescent="0.3">
      <c r="A16" s="477">
        <v>13</v>
      </c>
      <c r="B16" s="478" t="s">
        <v>152</v>
      </c>
      <c r="C16" s="479">
        <v>900</v>
      </c>
      <c r="D16" s="479">
        <v>2258</v>
      </c>
      <c r="E16" s="480">
        <v>66</v>
      </c>
      <c r="F16" s="481">
        <v>46</v>
      </c>
      <c r="G16" s="464">
        <f t="shared" si="0"/>
        <v>5.1111111111111114E-2</v>
      </c>
      <c r="H16" s="482">
        <v>2192</v>
      </c>
    </row>
    <row r="17" spans="1:8" ht="18.75" x14ac:dyDescent="0.3">
      <c r="A17" s="477">
        <v>14</v>
      </c>
      <c r="B17" s="478" t="s">
        <v>140</v>
      </c>
      <c r="C17" s="479">
        <v>750</v>
      </c>
      <c r="D17" s="479">
        <v>2121</v>
      </c>
      <c r="E17" s="480">
        <v>26</v>
      </c>
      <c r="F17" s="481">
        <v>17</v>
      </c>
      <c r="G17" s="464">
        <f t="shared" si="0"/>
        <v>2.2666666666666668E-2</v>
      </c>
      <c r="H17" s="482">
        <v>2095</v>
      </c>
    </row>
    <row r="18" spans="1:8" ht="18.75" x14ac:dyDescent="0.3">
      <c r="A18" s="477">
        <v>15</v>
      </c>
      <c r="B18" s="478" t="s">
        <v>166</v>
      </c>
      <c r="C18" s="479">
        <v>300</v>
      </c>
      <c r="D18" s="479">
        <v>823</v>
      </c>
      <c r="E18" s="480">
        <v>10</v>
      </c>
      <c r="F18" s="481">
        <v>7</v>
      </c>
      <c r="G18" s="464">
        <f t="shared" si="0"/>
        <v>2.3333333333333334E-2</v>
      </c>
      <c r="H18" s="482">
        <v>813</v>
      </c>
    </row>
    <row r="19" spans="1:8" ht="18.75" x14ac:dyDescent="0.3">
      <c r="A19" s="477">
        <v>16</v>
      </c>
      <c r="B19" s="478" t="s">
        <v>139</v>
      </c>
      <c r="C19" s="479">
        <v>600</v>
      </c>
      <c r="D19" s="479">
        <v>251</v>
      </c>
      <c r="E19" s="480">
        <v>4</v>
      </c>
      <c r="F19" s="481">
        <v>3</v>
      </c>
      <c r="G19" s="464">
        <f t="shared" si="0"/>
        <v>5.0000000000000001E-3</v>
      </c>
      <c r="H19" s="482">
        <v>247</v>
      </c>
    </row>
    <row r="20" spans="1:8" ht="18.75" x14ac:dyDescent="0.3">
      <c r="A20" s="477">
        <v>17</v>
      </c>
      <c r="B20" s="478" t="s">
        <v>174</v>
      </c>
      <c r="C20" s="479">
        <v>450</v>
      </c>
      <c r="D20" s="479">
        <v>513</v>
      </c>
      <c r="E20" s="480">
        <v>20</v>
      </c>
      <c r="F20" s="481">
        <v>13</v>
      </c>
      <c r="G20" s="464">
        <f t="shared" si="0"/>
        <v>2.8888888888888888E-2</v>
      </c>
      <c r="H20" s="482">
        <v>493</v>
      </c>
    </row>
    <row r="21" spans="1:8" ht="18.75" x14ac:dyDescent="0.3">
      <c r="A21" s="477">
        <v>18</v>
      </c>
      <c r="B21" s="478" t="s">
        <v>145</v>
      </c>
      <c r="C21" s="479">
        <v>600</v>
      </c>
      <c r="D21" s="479">
        <v>1359</v>
      </c>
      <c r="E21" s="480">
        <v>23</v>
      </c>
      <c r="F21" s="481">
        <v>10</v>
      </c>
      <c r="G21" s="464">
        <f t="shared" si="0"/>
        <v>1.6666666666666666E-2</v>
      </c>
      <c r="H21" s="482">
        <v>1336</v>
      </c>
    </row>
    <row r="22" spans="1:8" ht="18.75" x14ac:dyDescent="0.3">
      <c r="A22" s="477">
        <v>19</v>
      </c>
      <c r="B22" s="478" t="s">
        <v>164</v>
      </c>
      <c r="C22" s="479">
        <v>750</v>
      </c>
      <c r="D22" s="479">
        <v>1341</v>
      </c>
      <c r="E22" s="480">
        <v>21</v>
      </c>
      <c r="F22" s="481">
        <v>16</v>
      </c>
      <c r="G22" s="464">
        <f t="shared" si="0"/>
        <v>2.1333333333333333E-2</v>
      </c>
      <c r="H22" s="482">
        <v>1320</v>
      </c>
    </row>
    <row r="23" spans="1:8" ht="18.75" x14ac:dyDescent="0.3">
      <c r="A23" s="477">
        <v>20</v>
      </c>
      <c r="B23" s="478" t="s">
        <v>141</v>
      </c>
      <c r="C23" s="479">
        <v>2400</v>
      </c>
      <c r="D23" s="479">
        <v>3982</v>
      </c>
      <c r="E23" s="480">
        <v>51</v>
      </c>
      <c r="F23" s="481">
        <v>37</v>
      </c>
      <c r="G23" s="464">
        <f t="shared" si="0"/>
        <v>1.5416666666666667E-2</v>
      </c>
      <c r="H23" s="482">
        <v>3931</v>
      </c>
    </row>
    <row r="24" spans="1:8" ht="18.75" x14ac:dyDescent="0.3">
      <c r="A24" s="477">
        <v>21</v>
      </c>
      <c r="B24" s="478" t="s">
        <v>146</v>
      </c>
      <c r="C24" s="479">
        <v>300</v>
      </c>
      <c r="D24" s="479">
        <v>819</v>
      </c>
      <c r="E24" s="480">
        <v>14</v>
      </c>
      <c r="F24" s="481">
        <v>9</v>
      </c>
      <c r="G24" s="464">
        <f t="shared" si="0"/>
        <v>0.03</v>
      </c>
      <c r="H24" s="482">
        <v>805</v>
      </c>
    </row>
    <row r="25" spans="1:8" ht="18.75" x14ac:dyDescent="0.3">
      <c r="A25" s="477">
        <v>22</v>
      </c>
      <c r="B25" s="478" t="s">
        <v>150</v>
      </c>
      <c r="C25" s="479">
        <v>750</v>
      </c>
      <c r="D25" s="479">
        <v>1423</v>
      </c>
      <c r="E25" s="480">
        <v>15</v>
      </c>
      <c r="F25" s="481">
        <v>7</v>
      </c>
      <c r="G25" s="464">
        <f t="shared" si="0"/>
        <v>9.3333333333333341E-3</v>
      </c>
      <c r="H25" s="482">
        <v>1408</v>
      </c>
    </row>
    <row r="26" spans="1:8" ht="18.75" x14ac:dyDescent="0.3">
      <c r="A26" s="477">
        <v>23</v>
      </c>
      <c r="B26" s="478" t="s">
        <v>175</v>
      </c>
      <c r="C26" s="479">
        <v>600</v>
      </c>
      <c r="D26" s="479">
        <v>1507</v>
      </c>
      <c r="E26" s="480">
        <v>28</v>
      </c>
      <c r="F26" s="481">
        <v>17</v>
      </c>
      <c r="G26" s="464">
        <f t="shared" si="0"/>
        <v>2.8333333333333332E-2</v>
      </c>
      <c r="H26" s="482">
        <v>1479</v>
      </c>
    </row>
    <row r="27" spans="1:8" ht="18.75" x14ac:dyDescent="0.3">
      <c r="A27" s="477">
        <v>24</v>
      </c>
      <c r="B27" s="478" t="s">
        <v>137</v>
      </c>
      <c r="C27" s="479">
        <v>900</v>
      </c>
      <c r="D27" s="479">
        <v>1645</v>
      </c>
      <c r="E27" s="480">
        <v>49</v>
      </c>
      <c r="F27" s="481">
        <v>37</v>
      </c>
      <c r="G27" s="464">
        <f t="shared" si="0"/>
        <v>4.1111111111111112E-2</v>
      </c>
      <c r="H27" s="482">
        <v>1596</v>
      </c>
    </row>
    <row r="28" spans="1:8" ht="18.75" x14ac:dyDescent="0.3">
      <c r="A28" s="477">
        <v>25</v>
      </c>
      <c r="B28" s="478" t="s">
        <v>151</v>
      </c>
      <c r="C28" s="479">
        <v>1050</v>
      </c>
      <c r="D28" s="479">
        <v>974</v>
      </c>
      <c r="E28" s="480">
        <v>16</v>
      </c>
      <c r="F28" s="481">
        <v>14</v>
      </c>
      <c r="G28" s="464">
        <f t="shared" si="0"/>
        <v>1.3333333333333334E-2</v>
      </c>
      <c r="H28" s="482">
        <v>958</v>
      </c>
    </row>
    <row r="29" spans="1:8" ht="18.75" x14ac:dyDescent="0.3">
      <c r="A29" s="477">
        <v>26</v>
      </c>
      <c r="B29" s="478" t="s">
        <v>142</v>
      </c>
      <c r="C29" s="479">
        <v>600</v>
      </c>
      <c r="D29" s="479">
        <v>2125</v>
      </c>
      <c r="E29" s="480">
        <v>20</v>
      </c>
      <c r="F29" s="481">
        <v>14</v>
      </c>
      <c r="G29" s="464">
        <f t="shared" si="0"/>
        <v>2.3333333333333334E-2</v>
      </c>
      <c r="H29" s="482">
        <v>2105</v>
      </c>
    </row>
    <row r="30" spans="1:8" ht="18.75" x14ac:dyDescent="0.3">
      <c r="A30" s="477">
        <v>27</v>
      </c>
      <c r="B30" s="478" t="s">
        <v>176</v>
      </c>
      <c r="C30" s="479">
        <v>900</v>
      </c>
      <c r="D30" s="479">
        <v>329</v>
      </c>
      <c r="E30" s="480">
        <v>10</v>
      </c>
      <c r="F30" s="481">
        <v>7</v>
      </c>
      <c r="G30" s="464">
        <f t="shared" si="0"/>
        <v>7.7777777777777776E-3</v>
      </c>
      <c r="H30" s="482">
        <v>319</v>
      </c>
    </row>
    <row r="31" spans="1:8" ht="18.75" x14ac:dyDescent="0.3">
      <c r="A31" s="477">
        <v>28</v>
      </c>
      <c r="B31" s="478" t="s">
        <v>171</v>
      </c>
      <c r="C31" s="479">
        <v>900</v>
      </c>
      <c r="D31" s="479">
        <v>1622</v>
      </c>
      <c r="E31" s="480">
        <v>24</v>
      </c>
      <c r="F31" s="481">
        <v>12</v>
      </c>
      <c r="G31" s="464">
        <f t="shared" si="0"/>
        <v>1.3333333333333334E-2</v>
      </c>
      <c r="H31" s="482">
        <v>1598</v>
      </c>
    </row>
    <row r="32" spans="1:8" ht="18.75" x14ac:dyDescent="0.3">
      <c r="A32" s="477">
        <v>29</v>
      </c>
      <c r="B32" s="478" t="s">
        <v>395</v>
      </c>
      <c r="C32" s="479">
        <v>300</v>
      </c>
      <c r="D32" s="479">
        <v>596</v>
      </c>
      <c r="E32" s="480">
        <v>17</v>
      </c>
      <c r="F32" s="481">
        <v>14</v>
      </c>
      <c r="G32" s="464">
        <f t="shared" si="0"/>
        <v>4.6666666666666669E-2</v>
      </c>
      <c r="H32" s="482">
        <v>579</v>
      </c>
    </row>
    <row r="33" spans="1:8" ht="18.75" x14ac:dyDescent="0.3">
      <c r="A33" s="477">
        <v>30</v>
      </c>
      <c r="B33" s="478" t="s">
        <v>157</v>
      </c>
      <c r="C33" s="479">
        <v>1050</v>
      </c>
      <c r="D33" s="479">
        <v>1347</v>
      </c>
      <c r="E33" s="480">
        <v>13</v>
      </c>
      <c r="F33" s="481">
        <v>10</v>
      </c>
      <c r="G33" s="464">
        <f t="shared" si="0"/>
        <v>9.5238095238095247E-3</v>
      </c>
      <c r="H33" s="482">
        <v>1334</v>
      </c>
    </row>
    <row r="34" spans="1:8" ht="18.75" x14ac:dyDescent="0.3">
      <c r="A34" s="477">
        <v>31</v>
      </c>
      <c r="B34" s="478" t="s">
        <v>147</v>
      </c>
      <c r="C34" s="479">
        <v>950</v>
      </c>
      <c r="D34" s="479">
        <v>975</v>
      </c>
      <c r="E34" s="480">
        <v>39</v>
      </c>
      <c r="F34" s="481">
        <v>27</v>
      </c>
      <c r="G34" s="464">
        <f t="shared" si="0"/>
        <v>2.8421052631578948E-2</v>
      </c>
      <c r="H34" s="482">
        <v>936</v>
      </c>
    </row>
    <row r="35" spans="1:8" ht="18.75" x14ac:dyDescent="0.3">
      <c r="A35" s="477">
        <v>32</v>
      </c>
      <c r="B35" s="478" t="s">
        <v>169</v>
      </c>
      <c r="C35" s="479">
        <v>600</v>
      </c>
      <c r="D35" s="479">
        <v>643</v>
      </c>
      <c r="E35" s="480">
        <v>45</v>
      </c>
      <c r="F35" s="481">
        <v>20</v>
      </c>
      <c r="G35" s="464">
        <f t="shared" si="0"/>
        <v>3.3333333333333333E-2</v>
      </c>
      <c r="H35" s="482">
        <v>598</v>
      </c>
    </row>
    <row r="36" spans="1:8" ht="18.75" x14ac:dyDescent="0.3">
      <c r="A36" s="477">
        <v>33</v>
      </c>
      <c r="B36" s="478" t="s">
        <v>172</v>
      </c>
      <c r="C36" s="479">
        <v>300</v>
      </c>
      <c r="D36" s="479">
        <v>253</v>
      </c>
      <c r="E36" s="480">
        <v>30</v>
      </c>
      <c r="F36" s="481">
        <v>18</v>
      </c>
      <c r="G36" s="464">
        <f t="shared" si="0"/>
        <v>0.06</v>
      </c>
      <c r="H36" s="482">
        <v>223</v>
      </c>
    </row>
    <row r="37" spans="1:8" ht="18.75" x14ac:dyDescent="0.3">
      <c r="A37" s="477">
        <v>34</v>
      </c>
      <c r="B37" s="478" t="s">
        <v>138</v>
      </c>
      <c r="C37" s="479">
        <v>540</v>
      </c>
      <c r="D37" s="479">
        <v>633</v>
      </c>
      <c r="E37" s="480">
        <v>30</v>
      </c>
      <c r="F37" s="481">
        <v>16</v>
      </c>
      <c r="G37" s="464">
        <f t="shared" si="0"/>
        <v>2.9629629629629631E-2</v>
      </c>
      <c r="H37" s="482">
        <v>603</v>
      </c>
    </row>
    <row r="38" spans="1:8" ht="18.75" x14ac:dyDescent="0.3">
      <c r="A38" s="477">
        <v>35</v>
      </c>
      <c r="B38" s="478" t="s">
        <v>177</v>
      </c>
      <c r="C38" s="479">
        <v>300</v>
      </c>
      <c r="D38" s="479">
        <v>390</v>
      </c>
      <c r="E38" s="480">
        <v>3</v>
      </c>
      <c r="F38" s="481">
        <v>1</v>
      </c>
      <c r="G38" s="464">
        <f t="shared" si="0"/>
        <v>3.3333333333333335E-3</v>
      </c>
      <c r="H38" s="482">
        <v>387</v>
      </c>
    </row>
    <row r="39" spans="1:8" ht="18.75" x14ac:dyDescent="0.3">
      <c r="A39" s="477">
        <v>36</v>
      </c>
      <c r="B39" s="478" t="s">
        <v>143</v>
      </c>
      <c r="C39" s="479">
        <v>600</v>
      </c>
      <c r="D39" s="479">
        <v>592</v>
      </c>
      <c r="E39" s="480">
        <v>51</v>
      </c>
      <c r="F39" s="481">
        <v>28</v>
      </c>
      <c r="G39" s="464">
        <f t="shared" si="0"/>
        <v>4.6666666666666669E-2</v>
      </c>
      <c r="H39" s="482">
        <v>541</v>
      </c>
    </row>
    <row r="40" spans="1:8" ht="18.75" x14ac:dyDescent="0.3">
      <c r="A40" s="477">
        <v>37</v>
      </c>
      <c r="B40" s="478" t="s">
        <v>148</v>
      </c>
      <c r="C40" s="479">
        <v>1200</v>
      </c>
      <c r="D40" s="479">
        <v>1713</v>
      </c>
      <c r="E40" s="480">
        <v>99</v>
      </c>
      <c r="F40" s="481">
        <v>72</v>
      </c>
      <c r="G40" s="464">
        <f t="shared" si="0"/>
        <v>0.06</v>
      </c>
      <c r="H40" s="482">
        <v>1614</v>
      </c>
    </row>
    <row r="41" spans="1:8" ht="18.75" x14ac:dyDescent="0.3">
      <c r="A41" s="477">
        <v>38</v>
      </c>
      <c r="B41" s="478" t="s">
        <v>168</v>
      </c>
      <c r="C41" s="479">
        <v>540</v>
      </c>
      <c r="D41" s="479">
        <v>407</v>
      </c>
      <c r="E41" s="480">
        <v>16</v>
      </c>
      <c r="F41" s="481">
        <v>12</v>
      </c>
      <c r="G41" s="464">
        <f t="shared" si="0"/>
        <v>2.2222222222222223E-2</v>
      </c>
      <c r="H41" s="482">
        <v>391</v>
      </c>
    </row>
    <row r="42" spans="1:8" ht="18.75" x14ac:dyDescent="0.3">
      <c r="A42" s="477">
        <v>39</v>
      </c>
      <c r="B42" s="478" t="s">
        <v>160</v>
      </c>
      <c r="C42" s="479">
        <v>900</v>
      </c>
      <c r="D42" s="479">
        <v>1098</v>
      </c>
      <c r="E42" s="480">
        <v>18</v>
      </c>
      <c r="F42" s="481">
        <v>14</v>
      </c>
      <c r="G42" s="464">
        <f t="shared" si="0"/>
        <v>1.5555555555555555E-2</v>
      </c>
      <c r="H42" s="482">
        <v>1080</v>
      </c>
    </row>
    <row r="43" spans="1:8" ht="18.75" x14ac:dyDescent="0.3">
      <c r="A43" s="477">
        <v>40</v>
      </c>
      <c r="B43" s="478" t="s">
        <v>163</v>
      </c>
      <c r="C43" s="479">
        <v>600</v>
      </c>
      <c r="D43" s="479">
        <v>1558</v>
      </c>
      <c r="E43" s="480">
        <v>97</v>
      </c>
      <c r="F43" s="481">
        <v>59</v>
      </c>
      <c r="G43" s="464">
        <f t="shared" si="0"/>
        <v>9.8333333333333328E-2</v>
      </c>
      <c r="H43" s="482">
        <v>1461</v>
      </c>
    </row>
    <row r="44" spans="1:8" ht="18.75" x14ac:dyDescent="0.3">
      <c r="A44" s="477">
        <v>41</v>
      </c>
      <c r="B44" s="478" t="s">
        <v>155</v>
      </c>
      <c r="C44" s="479">
        <v>1620</v>
      </c>
      <c r="D44" s="479">
        <v>1519</v>
      </c>
      <c r="E44" s="480">
        <v>29</v>
      </c>
      <c r="F44" s="481">
        <v>19</v>
      </c>
      <c r="G44" s="464">
        <f t="shared" si="0"/>
        <v>1.1728395061728396E-2</v>
      </c>
      <c r="H44" s="482">
        <v>1490</v>
      </c>
    </row>
    <row r="45" spans="1:8" ht="18.75" x14ac:dyDescent="0.25">
      <c r="A45" s="483" t="s">
        <v>7</v>
      </c>
      <c r="B45" s="484"/>
      <c r="C45" s="485">
        <f>SUM(C4:C44)</f>
        <v>31000</v>
      </c>
      <c r="D45" s="485">
        <v>53121</v>
      </c>
      <c r="E45" s="485">
        <v>1231</v>
      </c>
      <c r="F45" s="485">
        <v>808</v>
      </c>
      <c r="G45" s="486">
        <f t="shared" si="0"/>
        <v>2.6064516129032256E-2</v>
      </c>
      <c r="H45" s="485">
        <v>51890</v>
      </c>
    </row>
  </sheetData>
  <mergeCells count="10">
    <mergeCell ref="A45:B45"/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31B2A-FCAD-430B-AB7C-7A0D0A889CD6}">
  <dimension ref="A1:J74"/>
  <sheetViews>
    <sheetView workbookViewId="0">
      <selection activeCell="M15" sqref="M15"/>
    </sheetView>
  </sheetViews>
  <sheetFormatPr defaultRowHeight="15" x14ac:dyDescent="0.25"/>
  <cols>
    <col min="2" max="2" width="42.5703125" bestFit="1" customWidth="1"/>
  </cols>
  <sheetData>
    <row r="1" spans="1:10" ht="15.75" x14ac:dyDescent="0.25">
      <c r="A1" s="119" t="s">
        <v>51</v>
      </c>
      <c r="B1" s="119"/>
      <c r="C1" s="119"/>
      <c r="D1" s="119"/>
      <c r="E1" s="119"/>
      <c r="F1" s="119"/>
      <c r="G1" s="119"/>
      <c r="H1" s="119"/>
      <c r="I1" s="119"/>
      <c r="J1" s="119"/>
    </row>
    <row r="2" spans="1:10" ht="15.75" x14ac:dyDescent="0.25">
      <c r="A2" s="119" t="s">
        <v>444</v>
      </c>
      <c r="B2" s="119"/>
      <c r="C2" s="119"/>
      <c r="D2" s="119"/>
      <c r="E2" s="119"/>
      <c r="F2" s="119"/>
      <c r="G2" s="119"/>
      <c r="H2" s="119"/>
      <c r="I2" s="119"/>
      <c r="J2" s="119"/>
    </row>
    <row r="3" spans="1:10" ht="15.75" x14ac:dyDescent="0.25">
      <c r="A3" s="119" t="s">
        <v>128</v>
      </c>
      <c r="B3" s="119"/>
      <c r="C3" s="119"/>
      <c r="D3" s="119"/>
      <c r="E3" s="119"/>
      <c r="F3" s="119"/>
      <c r="G3" s="119"/>
      <c r="H3" s="119"/>
      <c r="I3" s="119"/>
      <c r="J3" s="119"/>
    </row>
    <row r="4" spans="1:10" ht="15.75" x14ac:dyDescent="0.25">
      <c r="A4" s="119" t="s">
        <v>443</v>
      </c>
      <c r="B4" s="119"/>
      <c r="C4" s="119"/>
      <c r="D4" s="119"/>
      <c r="E4" s="119"/>
      <c r="F4" s="119"/>
      <c r="G4" s="119"/>
      <c r="H4" s="119"/>
      <c r="I4" s="119"/>
      <c r="J4" s="119"/>
    </row>
    <row r="5" spans="1:10" ht="15.75" x14ac:dyDescent="0.25">
      <c r="A5" s="120"/>
      <c r="B5" s="121"/>
      <c r="C5" s="120"/>
      <c r="D5" s="122"/>
      <c r="E5" s="120"/>
      <c r="F5" s="122"/>
      <c r="G5" s="123" t="s">
        <v>53</v>
      </c>
      <c r="H5" s="123"/>
      <c r="I5" s="124" t="s">
        <v>445</v>
      </c>
      <c r="J5" s="122"/>
    </row>
    <row r="6" spans="1:10" ht="15" customHeight="1" x14ac:dyDescent="0.25">
      <c r="A6" s="125" t="s">
        <v>55</v>
      </c>
      <c r="B6" s="126" t="s">
        <v>56</v>
      </c>
      <c r="C6" s="125" t="s">
        <v>129</v>
      </c>
      <c r="D6" s="125"/>
      <c r="E6" s="125"/>
      <c r="F6" s="125"/>
      <c r="G6" s="125" t="s">
        <v>130</v>
      </c>
      <c r="H6" s="125"/>
      <c r="I6" s="125"/>
      <c r="J6" s="125"/>
    </row>
    <row r="7" spans="1:10" ht="15" customHeight="1" x14ac:dyDescent="0.25">
      <c r="A7" s="125"/>
      <c r="B7" s="126"/>
      <c r="C7" s="125" t="s">
        <v>59</v>
      </c>
      <c r="D7" s="125"/>
      <c r="E7" s="125" t="s">
        <v>60</v>
      </c>
      <c r="F7" s="125"/>
      <c r="G7" s="125" t="s">
        <v>59</v>
      </c>
      <c r="H7" s="125"/>
      <c r="I7" s="125" t="s">
        <v>60</v>
      </c>
      <c r="J7" s="125"/>
    </row>
    <row r="8" spans="1:10" ht="15.75" x14ac:dyDescent="0.25">
      <c r="A8" s="125"/>
      <c r="B8" s="126"/>
      <c r="C8" s="127" t="s">
        <v>61</v>
      </c>
      <c r="D8" s="128" t="s">
        <v>62</v>
      </c>
      <c r="E8" s="127" t="s">
        <v>61</v>
      </c>
      <c r="F8" s="128" t="s">
        <v>62</v>
      </c>
      <c r="G8" s="127" t="s">
        <v>61</v>
      </c>
      <c r="H8" s="128" t="s">
        <v>62</v>
      </c>
      <c r="I8" s="127" t="s">
        <v>61</v>
      </c>
      <c r="J8" s="128" t="s">
        <v>62</v>
      </c>
    </row>
    <row r="9" spans="1:10" ht="15.75" x14ac:dyDescent="0.25">
      <c r="A9" s="129" t="s">
        <v>63</v>
      </c>
      <c r="B9" s="130"/>
      <c r="C9" s="130"/>
      <c r="D9" s="130"/>
      <c r="E9" s="130"/>
      <c r="F9" s="130"/>
      <c r="G9" s="130"/>
      <c r="H9" s="130"/>
      <c r="I9" s="130"/>
      <c r="J9" s="131"/>
    </row>
    <row r="10" spans="1:10" ht="15.75" x14ac:dyDescent="0.25">
      <c r="A10" s="132">
        <v>1</v>
      </c>
      <c r="B10" s="133" t="s">
        <v>64</v>
      </c>
      <c r="C10" s="132">
        <v>20480</v>
      </c>
      <c r="D10" s="134">
        <v>51929</v>
      </c>
      <c r="E10" s="132">
        <v>20480</v>
      </c>
      <c r="F10" s="134">
        <v>51929</v>
      </c>
      <c r="G10" s="132">
        <v>496</v>
      </c>
      <c r="H10" s="134">
        <v>2085.38</v>
      </c>
      <c r="I10" s="132">
        <v>496</v>
      </c>
      <c r="J10" s="134">
        <v>2085.38</v>
      </c>
    </row>
    <row r="11" spans="1:10" ht="15.75" x14ac:dyDescent="0.25">
      <c r="A11" s="132">
        <v>2</v>
      </c>
      <c r="B11" s="133" t="s">
        <v>65</v>
      </c>
      <c r="C11" s="132">
        <v>637</v>
      </c>
      <c r="D11" s="134">
        <v>1107</v>
      </c>
      <c r="E11" s="132">
        <v>637</v>
      </c>
      <c r="F11" s="134">
        <v>1107</v>
      </c>
      <c r="G11" s="132">
        <v>18342</v>
      </c>
      <c r="H11" s="134">
        <v>54706</v>
      </c>
      <c r="I11" s="132">
        <v>18342</v>
      </c>
      <c r="J11" s="134">
        <v>54706</v>
      </c>
    </row>
    <row r="12" spans="1:10" ht="15.75" x14ac:dyDescent="0.25">
      <c r="A12" s="132">
        <v>3</v>
      </c>
      <c r="B12" s="133" t="s">
        <v>66</v>
      </c>
      <c r="C12" s="132">
        <v>1946</v>
      </c>
      <c r="D12" s="134">
        <v>5372.09</v>
      </c>
      <c r="E12" s="132">
        <v>1930</v>
      </c>
      <c r="F12" s="134">
        <v>5352.3300000000008</v>
      </c>
      <c r="G12" s="132">
        <v>5488</v>
      </c>
      <c r="H12" s="134">
        <v>12642.71</v>
      </c>
      <c r="I12" s="132">
        <v>5425</v>
      </c>
      <c r="J12" s="134">
        <v>12322.859999999999</v>
      </c>
    </row>
    <row r="13" spans="1:10" ht="15.75" x14ac:dyDescent="0.25">
      <c r="A13" s="132">
        <v>4</v>
      </c>
      <c r="B13" s="133" t="s">
        <v>67</v>
      </c>
      <c r="C13" s="132">
        <v>13</v>
      </c>
      <c r="D13" s="134">
        <v>30.5</v>
      </c>
      <c r="E13" s="132">
        <v>13</v>
      </c>
      <c r="F13" s="134">
        <v>30.5</v>
      </c>
      <c r="G13" s="132">
        <v>301</v>
      </c>
      <c r="H13" s="134">
        <v>467.90000000000003</v>
      </c>
      <c r="I13" s="132">
        <v>301</v>
      </c>
      <c r="J13" s="134">
        <v>467.89000000000004</v>
      </c>
    </row>
    <row r="14" spans="1:10" ht="15.75" x14ac:dyDescent="0.25">
      <c r="A14" s="132">
        <v>5</v>
      </c>
      <c r="B14" s="133" t="s">
        <v>68</v>
      </c>
      <c r="C14" s="132">
        <v>2</v>
      </c>
      <c r="D14" s="134">
        <v>15</v>
      </c>
      <c r="E14" s="132">
        <v>2</v>
      </c>
      <c r="F14" s="134">
        <v>15</v>
      </c>
      <c r="G14" s="132">
        <v>1134</v>
      </c>
      <c r="H14" s="134">
        <v>2443.25</v>
      </c>
      <c r="I14" s="132">
        <v>1134</v>
      </c>
      <c r="J14" s="134">
        <v>2443.25</v>
      </c>
    </row>
    <row r="15" spans="1:10" ht="15.75" x14ac:dyDescent="0.25">
      <c r="A15" s="132">
        <v>6</v>
      </c>
      <c r="B15" s="133" t="s">
        <v>69</v>
      </c>
      <c r="C15" s="132">
        <v>189</v>
      </c>
      <c r="D15" s="134">
        <v>309.5</v>
      </c>
      <c r="E15" s="132">
        <v>123</v>
      </c>
      <c r="F15" s="134">
        <v>200</v>
      </c>
      <c r="G15" s="132">
        <v>1214</v>
      </c>
      <c r="H15" s="134">
        <v>1620.7799999999997</v>
      </c>
      <c r="I15" s="132">
        <v>905</v>
      </c>
      <c r="J15" s="134">
        <v>739.07</v>
      </c>
    </row>
    <row r="16" spans="1:10" ht="15.75" x14ac:dyDescent="0.25">
      <c r="A16" s="132">
        <v>7</v>
      </c>
      <c r="B16" s="133" t="s">
        <v>70</v>
      </c>
      <c r="C16" s="132">
        <v>3950</v>
      </c>
      <c r="D16" s="134">
        <v>14663.419999999998</v>
      </c>
      <c r="E16" s="132">
        <v>3950</v>
      </c>
      <c r="F16" s="134">
        <v>14663.419999999998</v>
      </c>
      <c r="G16" s="132">
        <v>3950</v>
      </c>
      <c r="H16" s="134">
        <v>11091.460000000001</v>
      </c>
      <c r="I16" s="132">
        <v>3950</v>
      </c>
      <c r="J16" s="134">
        <v>11091.460000000001</v>
      </c>
    </row>
    <row r="17" spans="1:10" ht="15.75" x14ac:dyDescent="0.25">
      <c r="A17" s="132">
        <v>8</v>
      </c>
      <c r="B17" s="133" t="s">
        <v>71</v>
      </c>
      <c r="C17" s="132">
        <v>16</v>
      </c>
      <c r="D17" s="134">
        <v>26.5</v>
      </c>
      <c r="E17" s="132">
        <v>16</v>
      </c>
      <c r="F17" s="134">
        <v>26.5</v>
      </c>
      <c r="G17" s="132">
        <v>49</v>
      </c>
      <c r="H17" s="134">
        <v>51.5</v>
      </c>
      <c r="I17" s="132">
        <v>49</v>
      </c>
      <c r="J17" s="134">
        <v>51.5</v>
      </c>
    </row>
    <row r="18" spans="1:10" ht="15.75" x14ac:dyDescent="0.25">
      <c r="A18" s="132">
        <v>9</v>
      </c>
      <c r="B18" s="133" t="s">
        <v>72</v>
      </c>
      <c r="C18" s="132">
        <v>0</v>
      </c>
      <c r="D18" s="134">
        <v>0</v>
      </c>
      <c r="E18" s="132">
        <v>0</v>
      </c>
      <c r="F18" s="134">
        <v>0</v>
      </c>
      <c r="G18" s="132">
        <v>6</v>
      </c>
      <c r="H18" s="134">
        <v>24.26</v>
      </c>
      <c r="I18" s="132">
        <v>6</v>
      </c>
      <c r="J18" s="134">
        <v>24.26</v>
      </c>
    </row>
    <row r="19" spans="1:10" ht="15.75" x14ac:dyDescent="0.25">
      <c r="A19" s="132">
        <v>10</v>
      </c>
      <c r="B19" s="133" t="s">
        <v>73</v>
      </c>
      <c r="C19" s="132">
        <v>7337</v>
      </c>
      <c r="D19" s="134">
        <v>5843.61</v>
      </c>
      <c r="E19" s="132">
        <v>7337</v>
      </c>
      <c r="F19" s="134">
        <v>5843.61</v>
      </c>
      <c r="G19" s="132">
        <v>7766</v>
      </c>
      <c r="H19" s="134">
        <v>16219.73</v>
      </c>
      <c r="I19" s="132">
        <v>7766</v>
      </c>
      <c r="J19" s="134">
        <v>16219.73</v>
      </c>
    </row>
    <row r="20" spans="1:10" ht="15.75" x14ac:dyDescent="0.25">
      <c r="A20" s="132">
        <v>11</v>
      </c>
      <c r="B20" s="133" t="s">
        <v>74</v>
      </c>
      <c r="C20" s="132">
        <v>7</v>
      </c>
      <c r="D20" s="134">
        <v>42</v>
      </c>
      <c r="E20" s="132">
        <v>7</v>
      </c>
      <c r="F20" s="134">
        <v>42</v>
      </c>
      <c r="G20" s="132">
        <v>2608</v>
      </c>
      <c r="H20" s="134">
        <v>3846</v>
      </c>
      <c r="I20" s="132">
        <v>2608</v>
      </c>
      <c r="J20" s="134">
        <v>3846</v>
      </c>
    </row>
    <row r="21" spans="1:10" ht="15.75" x14ac:dyDescent="0.25">
      <c r="A21" s="132">
        <v>12</v>
      </c>
      <c r="B21" s="133" t="s">
        <v>75</v>
      </c>
      <c r="C21" s="132">
        <v>27</v>
      </c>
      <c r="D21" s="134">
        <v>51.45</v>
      </c>
      <c r="E21" s="132">
        <v>27</v>
      </c>
      <c r="F21" s="134">
        <v>51.45</v>
      </c>
      <c r="G21" s="132">
        <v>915</v>
      </c>
      <c r="H21" s="134">
        <v>1281.8100000000004</v>
      </c>
      <c r="I21" s="132">
        <v>915</v>
      </c>
      <c r="J21" s="134">
        <v>1281.8100000000004</v>
      </c>
    </row>
    <row r="22" spans="1:10" ht="15.75" x14ac:dyDescent="0.25">
      <c r="A22" s="135"/>
      <c r="B22" s="136" t="s">
        <v>76</v>
      </c>
      <c r="C22" s="135">
        <f t="shared" ref="C22:J22" si="0">SUM(C10:C21)</f>
        <v>34604</v>
      </c>
      <c r="D22" s="137">
        <f t="shared" si="0"/>
        <v>79390.069999999992</v>
      </c>
      <c r="E22" s="135">
        <f t="shared" si="0"/>
        <v>34522</v>
      </c>
      <c r="F22" s="137">
        <f t="shared" si="0"/>
        <v>79260.81</v>
      </c>
      <c r="G22" s="135">
        <f t="shared" si="0"/>
        <v>42269</v>
      </c>
      <c r="H22" s="137">
        <f t="shared" si="0"/>
        <v>106480.77999999998</v>
      </c>
      <c r="I22" s="135">
        <f t="shared" si="0"/>
        <v>41897</v>
      </c>
      <c r="J22" s="137">
        <f t="shared" si="0"/>
        <v>105279.20999999999</v>
      </c>
    </row>
    <row r="23" spans="1:10" ht="15.75" x14ac:dyDescent="0.25">
      <c r="A23" s="135"/>
      <c r="B23" s="138" t="s">
        <v>77</v>
      </c>
      <c r="C23" s="139"/>
      <c r="D23" s="140"/>
      <c r="E23" s="139"/>
      <c r="F23" s="140"/>
      <c r="G23" s="139"/>
      <c r="H23" s="140"/>
      <c r="I23" s="139"/>
      <c r="J23" s="140"/>
    </row>
    <row r="24" spans="1:10" ht="15.75" x14ac:dyDescent="0.25">
      <c r="A24" s="132">
        <v>13</v>
      </c>
      <c r="B24" s="133" t="s">
        <v>78</v>
      </c>
      <c r="C24" s="132">
        <v>0</v>
      </c>
      <c r="D24" s="134">
        <v>0</v>
      </c>
      <c r="E24" s="132">
        <v>0</v>
      </c>
      <c r="F24" s="134">
        <v>0</v>
      </c>
      <c r="G24" s="132">
        <v>0</v>
      </c>
      <c r="H24" s="134">
        <v>0</v>
      </c>
      <c r="I24" s="132">
        <v>0</v>
      </c>
      <c r="J24" s="134">
        <v>0</v>
      </c>
    </row>
    <row r="25" spans="1:10" ht="15.75" x14ac:dyDescent="0.25">
      <c r="A25" s="132">
        <v>14</v>
      </c>
      <c r="B25" s="133" t="s">
        <v>79</v>
      </c>
      <c r="C25" s="132">
        <v>0</v>
      </c>
      <c r="D25" s="134">
        <v>0</v>
      </c>
      <c r="E25" s="132">
        <v>0</v>
      </c>
      <c r="F25" s="134">
        <v>0</v>
      </c>
      <c r="G25" s="132">
        <v>0</v>
      </c>
      <c r="H25" s="134">
        <v>0</v>
      </c>
      <c r="I25" s="132">
        <v>0</v>
      </c>
      <c r="J25" s="134">
        <v>0</v>
      </c>
    </row>
    <row r="26" spans="1:10" ht="15.75" x14ac:dyDescent="0.25">
      <c r="A26" s="132">
        <v>15</v>
      </c>
      <c r="B26" s="133" t="s">
        <v>80</v>
      </c>
      <c r="C26" s="132">
        <v>0</v>
      </c>
      <c r="D26" s="134">
        <v>0</v>
      </c>
      <c r="E26" s="132">
        <v>0</v>
      </c>
      <c r="F26" s="134">
        <v>0</v>
      </c>
      <c r="G26" s="132">
        <v>0</v>
      </c>
      <c r="H26" s="134">
        <v>0</v>
      </c>
      <c r="I26" s="132">
        <v>0</v>
      </c>
      <c r="J26" s="134">
        <v>0</v>
      </c>
    </row>
    <row r="27" spans="1:10" ht="15.75" x14ac:dyDescent="0.25">
      <c r="A27" s="132">
        <v>16</v>
      </c>
      <c r="B27" s="133" t="s">
        <v>81</v>
      </c>
      <c r="C27" s="132">
        <v>0</v>
      </c>
      <c r="D27" s="134">
        <v>0</v>
      </c>
      <c r="E27" s="132">
        <v>0</v>
      </c>
      <c r="F27" s="134">
        <v>0</v>
      </c>
      <c r="G27" s="132">
        <v>0</v>
      </c>
      <c r="H27" s="134">
        <v>0</v>
      </c>
      <c r="I27" s="132">
        <v>0</v>
      </c>
      <c r="J27" s="134">
        <v>0</v>
      </c>
    </row>
    <row r="28" spans="1:10" ht="15.75" x14ac:dyDescent="0.25">
      <c r="A28" s="132">
        <v>17</v>
      </c>
      <c r="B28" s="133" t="s">
        <v>82</v>
      </c>
      <c r="C28" s="132">
        <v>0</v>
      </c>
      <c r="D28" s="134">
        <v>0</v>
      </c>
      <c r="E28" s="132">
        <v>0</v>
      </c>
      <c r="F28" s="134">
        <v>0</v>
      </c>
      <c r="G28" s="132">
        <v>0</v>
      </c>
      <c r="H28" s="134">
        <v>0</v>
      </c>
      <c r="I28" s="132">
        <v>0</v>
      </c>
      <c r="J28" s="134">
        <v>0</v>
      </c>
    </row>
    <row r="29" spans="1:10" ht="15.75" x14ac:dyDescent="0.25">
      <c r="A29" s="132">
        <v>18</v>
      </c>
      <c r="B29" s="133" t="s">
        <v>83</v>
      </c>
      <c r="C29" s="132">
        <v>0</v>
      </c>
      <c r="D29" s="134">
        <v>0</v>
      </c>
      <c r="E29" s="132">
        <v>0</v>
      </c>
      <c r="F29" s="134">
        <v>0</v>
      </c>
      <c r="G29" s="132">
        <v>0</v>
      </c>
      <c r="H29" s="134">
        <v>0</v>
      </c>
      <c r="I29" s="132">
        <v>0</v>
      </c>
      <c r="J29" s="134">
        <v>0</v>
      </c>
    </row>
    <row r="30" spans="1:10" ht="15.75" x14ac:dyDescent="0.25">
      <c r="A30" s="132">
        <v>19</v>
      </c>
      <c r="B30" s="133" t="s">
        <v>84</v>
      </c>
      <c r="C30" s="132">
        <v>0</v>
      </c>
      <c r="D30" s="134">
        <v>0</v>
      </c>
      <c r="E30" s="132">
        <v>0</v>
      </c>
      <c r="F30" s="134">
        <v>0</v>
      </c>
      <c r="G30" s="132">
        <v>0</v>
      </c>
      <c r="H30" s="134">
        <v>0</v>
      </c>
      <c r="I30" s="132">
        <v>0</v>
      </c>
      <c r="J30" s="134">
        <v>0</v>
      </c>
    </row>
    <row r="31" spans="1:10" ht="15.75" x14ac:dyDescent="0.25">
      <c r="A31" s="132">
        <v>20</v>
      </c>
      <c r="B31" s="133" t="s">
        <v>85</v>
      </c>
      <c r="C31" s="132">
        <v>2523</v>
      </c>
      <c r="D31" s="134">
        <v>8940.01</v>
      </c>
      <c r="E31" s="132">
        <v>2492</v>
      </c>
      <c r="F31" s="134">
        <v>8828.0800000000017</v>
      </c>
      <c r="G31" s="132">
        <v>25013</v>
      </c>
      <c r="H31" s="134">
        <v>51037.169999999984</v>
      </c>
      <c r="I31" s="132">
        <v>25012</v>
      </c>
      <c r="J31" s="134">
        <v>51031.309999999983</v>
      </c>
    </row>
    <row r="32" spans="1:10" ht="15.75" x14ac:dyDescent="0.25">
      <c r="A32" s="132">
        <v>21</v>
      </c>
      <c r="B32" s="133" t="s">
        <v>86</v>
      </c>
      <c r="C32" s="132">
        <v>2792</v>
      </c>
      <c r="D32" s="134">
        <v>12615.200000000004</v>
      </c>
      <c r="E32" s="132">
        <v>2792</v>
      </c>
      <c r="F32" s="134">
        <v>12615.200000000004</v>
      </c>
      <c r="G32" s="132">
        <v>17441</v>
      </c>
      <c r="H32" s="134">
        <v>47435.590000000004</v>
      </c>
      <c r="I32" s="132">
        <v>17441</v>
      </c>
      <c r="J32" s="134">
        <v>47435.590000000004</v>
      </c>
    </row>
    <row r="33" spans="1:10" ht="15.75" x14ac:dyDescent="0.25">
      <c r="A33" s="132">
        <v>22</v>
      </c>
      <c r="B33" s="133" t="s">
        <v>87</v>
      </c>
      <c r="C33" s="132">
        <v>6</v>
      </c>
      <c r="D33" s="134">
        <v>28.25</v>
      </c>
      <c r="E33" s="132">
        <v>6</v>
      </c>
      <c r="F33" s="134">
        <v>28.25</v>
      </c>
      <c r="G33" s="132">
        <v>196</v>
      </c>
      <c r="H33" s="134">
        <v>231.6</v>
      </c>
      <c r="I33" s="132">
        <v>196</v>
      </c>
      <c r="J33" s="134">
        <v>231.6</v>
      </c>
    </row>
    <row r="34" spans="1:10" ht="15.75" x14ac:dyDescent="0.25">
      <c r="A34" s="132">
        <v>23</v>
      </c>
      <c r="B34" s="133" t="s">
        <v>88</v>
      </c>
      <c r="C34" s="132">
        <v>0</v>
      </c>
      <c r="D34" s="134">
        <v>0</v>
      </c>
      <c r="E34" s="132">
        <v>0</v>
      </c>
      <c r="F34" s="134">
        <v>0</v>
      </c>
      <c r="G34" s="132">
        <v>0</v>
      </c>
      <c r="H34" s="134">
        <v>0</v>
      </c>
      <c r="I34" s="132">
        <v>0</v>
      </c>
      <c r="J34" s="134">
        <v>0</v>
      </c>
    </row>
    <row r="35" spans="1:10" ht="15.75" x14ac:dyDescent="0.25">
      <c r="A35" s="132">
        <v>24</v>
      </c>
      <c r="B35" s="133" t="s">
        <v>89</v>
      </c>
      <c r="C35" s="132">
        <v>0</v>
      </c>
      <c r="D35" s="134">
        <v>0</v>
      </c>
      <c r="E35" s="132">
        <v>0</v>
      </c>
      <c r="F35" s="134">
        <v>0</v>
      </c>
      <c r="G35" s="132">
        <v>0</v>
      </c>
      <c r="H35" s="134">
        <v>0</v>
      </c>
      <c r="I35" s="132">
        <v>0</v>
      </c>
      <c r="J35" s="134">
        <v>0</v>
      </c>
    </row>
    <row r="36" spans="1:10" ht="15.75" x14ac:dyDescent="0.25">
      <c r="A36" s="132">
        <v>25</v>
      </c>
      <c r="B36" s="133" t="s">
        <v>90</v>
      </c>
      <c r="C36" s="132">
        <v>0</v>
      </c>
      <c r="D36" s="134">
        <v>0</v>
      </c>
      <c r="E36" s="132">
        <v>0</v>
      </c>
      <c r="F36" s="134">
        <v>0</v>
      </c>
      <c r="G36" s="132">
        <v>0</v>
      </c>
      <c r="H36" s="134">
        <v>0</v>
      </c>
      <c r="I36" s="132">
        <v>0</v>
      </c>
      <c r="J36" s="134">
        <v>0</v>
      </c>
    </row>
    <row r="37" spans="1:10" ht="15.75" x14ac:dyDescent="0.25">
      <c r="A37" s="132">
        <v>26</v>
      </c>
      <c r="B37" s="133" t="s">
        <v>91</v>
      </c>
      <c r="C37" s="132">
        <v>0</v>
      </c>
      <c r="D37" s="134">
        <v>0</v>
      </c>
      <c r="E37" s="132">
        <v>0</v>
      </c>
      <c r="F37" s="134">
        <v>0</v>
      </c>
      <c r="G37" s="132">
        <v>0</v>
      </c>
      <c r="H37" s="134">
        <v>0</v>
      </c>
      <c r="I37" s="132">
        <v>0</v>
      </c>
      <c r="J37" s="134">
        <v>0</v>
      </c>
    </row>
    <row r="38" spans="1:10" ht="15.75" x14ac:dyDescent="0.25">
      <c r="A38" s="132">
        <v>27</v>
      </c>
      <c r="B38" s="133" t="s">
        <v>92</v>
      </c>
      <c r="C38" s="132">
        <v>0</v>
      </c>
      <c r="D38" s="134">
        <v>0</v>
      </c>
      <c r="E38" s="132">
        <v>0</v>
      </c>
      <c r="F38" s="134">
        <v>0</v>
      </c>
      <c r="G38" s="132">
        <v>0</v>
      </c>
      <c r="H38" s="134">
        <v>0</v>
      </c>
      <c r="I38" s="132">
        <v>0</v>
      </c>
      <c r="J38" s="134">
        <v>0</v>
      </c>
    </row>
    <row r="39" spans="1:10" ht="15.75" x14ac:dyDescent="0.25">
      <c r="A39" s="132">
        <v>28</v>
      </c>
      <c r="B39" s="133" t="s">
        <v>93</v>
      </c>
      <c r="C39" s="132">
        <v>0</v>
      </c>
      <c r="D39" s="134">
        <v>0</v>
      </c>
      <c r="E39" s="132">
        <v>0</v>
      </c>
      <c r="F39" s="134">
        <v>0</v>
      </c>
      <c r="G39" s="132">
        <v>0</v>
      </c>
      <c r="H39" s="134">
        <v>0</v>
      </c>
      <c r="I39" s="132">
        <v>0</v>
      </c>
      <c r="J39" s="134">
        <v>0</v>
      </c>
    </row>
    <row r="40" spans="1:10" ht="15.75" x14ac:dyDescent="0.25">
      <c r="A40" s="132">
        <v>29</v>
      </c>
      <c r="B40" s="133" t="s">
        <v>94</v>
      </c>
      <c r="C40" s="132">
        <v>0</v>
      </c>
      <c r="D40" s="134">
        <v>0</v>
      </c>
      <c r="E40" s="132">
        <v>0</v>
      </c>
      <c r="F40" s="134">
        <v>0</v>
      </c>
      <c r="G40" s="132">
        <v>0</v>
      </c>
      <c r="H40" s="134">
        <v>0</v>
      </c>
      <c r="I40" s="132">
        <v>0</v>
      </c>
      <c r="J40" s="134">
        <v>0</v>
      </c>
    </row>
    <row r="41" spans="1:10" ht="15.75" x14ac:dyDescent="0.25">
      <c r="A41" s="132">
        <v>30</v>
      </c>
      <c r="B41" s="133" t="s">
        <v>95</v>
      </c>
      <c r="C41" s="132">
        <v>0</v>
      </c>
      <c r="D41" s="134">
        <v>0</v>
      </c>
      <c r="E41" s="132">
        <v>0</v>
      </c>
      <c r="F41" s="134">
        <v>0</v>
      </c>
      <c r="G41" s="132">
        <v>0</v>
      </c>
      <c r="H41" s="134">
        <v>0</v>
      </c>
      <c r="I41" s="132">
        <v>0</v>
      </c>
      <c r="J41" s="134">
        <v>0</v>
      </c>
    </row>
    <row r="42" spans="1:10" ht="15.75" x14ac:dyDescent="0.25">
      <c r="A42" s="132">
        <v>31</v>
      </c>
      <c r="B42" s="133" t="s">
        <v>96</v>
      </c>
      <c r="C42" s="132">
        <v>0</v>
      </c>
      <c r="D42" s="134">
        <v>0</v>
      </c>
      <c r="E42" s="132">
        <v>0</v>
      </c>
      <c r="F42" s="134">
        <v>0</v>
      </c>
      <c r="G42" s="132">
        <v>0</v>
      </c>
      <c r="H42" s="134">
        <v>0</v>
      </c>
      <c r="I42" s="132">
        <v>0</v>
      </c>
      <c r="J42" s="134">
        <v>0</v>
      </c>
    </row>
    <row r="43" spans="1:10" ht="15.75" x14ac:dyDescent="0.25">
      <c r="A43" s="132">
        <v>32</v>
      </c>
      <c r="B43" s="133" t="s">
        <v>97</v>
      </c>
      <c r="C43" s="132">
        <v>0</v>
      </c>
      <c r="D43" s="134">
        <v>0</v>
      </c>
      <c r="E43" s="132">
        <v>0</v>
      </c>
      <c r="F43" s="134">
        <v>0</v>
      </c>
      <c r="G43" s="132">
        <v>0</v>
      </c>
      <c r="H43" s="134">
        <v>0</v>
      </c>
      <c r="I43" s="132">
        <v>0</v>
      </c>
      <c r="J43" s="134">
        <v>0</v>
      </c>
    </row>
    <row r="44" spans="1:10" ht="15.75" x14ac:dyDescent="0.25">
      <c r="A44" s="132">
        <v>33</v>
      </c>
      <c r="B44" s="133" t="s">
        <v>98</v>
      </c>
      <c r="C44" s="132">
        <v>0</v>
      </c>
      <c r="D44" s="134">
        <v>0</v>
      </c>
      <c r="E44" s="132">
        <v>0</v>
      </c>
      <c r="F44" s="134">
        <v>0</v>
      </c>
      <c r="G44" s="132">
        <v>0</v>
      </c>
      <c r="H44" s="134">
        <v>0</v>
      </c>
      <c r="I44" s="132">
        <v>0</v>
      </c>
      <c r="J44" s="134">
        <v>0</v>
      </c>
    </row>
    <row r="45" spans="1:10" ht="15.75" x14ac:dyDescent="0.25">
      <c r="A45" s="132">
        <v>34</v>
      </c>
      <c r="B45" s="133" t="s">
        <v>99</v>
      </c>
      <c r="C45" s="132">
        <v>0</v>
      </c>
      <c r="D45" s="134">
        <v>0</v>
      </c>
      <c r="E45" s="132">
        <v>0</v>
      </c>
      <c r="F45" s="134">
        <v>0</v>
      </c>
      <c r="G45" s="132">
        <v>0</v>
      </c>
      <c r="H45" s="134">
        <v>0</v>
      </c>
      <c r="I45" s="132">
        <v>0</v>
      </c>
      <c r="J45" s="134">
        <v>0</v>
      </c>
    </row>
    <row r="46" spans="1:10" ht="15.75" x14ac:dyDescent="0.25">
      <c r="A46" s="132">
        <v>35</v>
      </c>
      <c r="B46" s="133" t="s">
        <v>100</v>
      </c>
      <c r="C46" s="132">
        <v>0</v>
      </c>
      <c r="D46" s="134">
        <v>0</v>
      </c>
      <c r="E46" s="132">
        <v>0</v>
      </c>
      <c r="F46" s="134">
        <v>0</v>
      </c>
      <c r="G46" s="132">
        <v>0</v>
      </c>
      <c r="H46" s="134">
        <v>0</v>
      </c>
      <c r="I46" s="132">
        <v>0</v>
      </c>
      <c r="J46" s="134">
        <v>0</v>
      </c>
    </row>
    <row r="47" spans="1:10" ht="15.75" x14ac:dyDescent="0.25">
      <c r="A47" s="132">
        <v>36</v>
      </c>
      <c r="B47" s="133" t="s">
        <v>101</v>
      </c>
      <c r="C47" s="132">
        <v>0</v>
      </c>
      <c r="D47" s="134">
        <v>0</v>
      </c>
      <c r="E47" s="132">
        <v>0</v>
      </c>
      <c r="F47" s="134">
        <v>0</v>
      </c>
      <c r="G47" s="132">
        <v>0</v>
      </c>
      <c r="H47" s="134">
        <v>0</v>
      </c>
      <c r="I47" s="132">
        <v>0</v>
      </c>
      <c r="J47" s="134">
        <v>0</v>
      </c>
    </row>
    <row r="48" spans="1:10" ht="15.75" x14ac:dyDescent="0.25">
      <c r="A48" s="132">
        <v>37</v>
      </c>
      <c r="B48" s="133" t="s">
        <v>102</v>
      </c>
      <c r="C48" s="132">
        <v>0</v>
      </c>
      <c r="D48" s="134">
        <v>0</v>
      </c>
      <c r="E48" s="132">
        <v>0</v>
      </c>
      <c r="F48" s="134">
        <v>0</v>
      </c>
      <c r="G48" s="132">
        <v>0</v>
      </c>
      <c r="H48" s="134">
        <v>0</v>
      </c>
      <c r="I48" s="132">
        <v>0</v>
      </c>
      <c r="J48" s="134">
        <v>0</v>
      </c>
    </row>
    <row r="49" spans="1:10" ht="15.75" x14ac:dyDescent="0.25">
      <c r="A49" s="135"/>
      <c r="B49" s="136" t="s">
        <v>103</v>
      </c>
      <c r="C49" s="135">
        <f t="shared" ref="C49:J49" si="1">SUM(C23:C48)</f>
        <v>5321</v>
      </c>
      <c r="D49" s="137">
        <f t="shared" si="1"/>
        <v>21583.460000000006</v>
      </c>
      <c r="E49" s="135">
        <f t="shared" si="1"/>
        <v>5290</v>
      </c>
      <c r="F49" s="137">
        <f t="shared" si="1"/>
        <v>21471.530000000006</v>
      </c>
      <c r="G49" s="135">
        <f t="shared" si="1"/>
        <v>42650</v>
      </c>
      <c r="H49" s="137">
        <f t="shared" si="1"/>
        <v>98704.359999999986</v>
      </c>
      <c r="I49" s="135">
        <f t="shared" si="1"/>
        <v>42649</v>
      </c>
      <c r="J49" s="137">
        <f t="shared" si="1"/>
        <v>98698.5</v>
      </c>
    </row>
    <row r="50" spans="1:10" ht="15.75" x14ac:dyDescent="0.25">
      <c r="A50" s="135"/>
      <c r="B50" s="136" t="s">
        <v>104</v>
      </c>
      <c r="C50" s="135">
        <f t="shared" ref="C50:J50" si="2">SUM(C22,C49)</f>
        <v>39925</v>
      </c>
      <c r="D50" s="137">
        <f t="shared" si="2"/>
        <v>100973.53</v>
      </c>
      <c r="E50" s="135">
        <f t="shared" si="2"/>
        <v>39812</v>
      </c>
      <c r="F50" s="137">
        <f t="shared" si="2"/>
        <v>100732.34</v>
      </c>
      <c r="G50" s="135">
        <f t="shared" si="2"/>
        <v>84919</v>
      </c>
      <c r="H50" s="137">
        <f t="shared" si="2"/>
        <v>205185.13999999996</v>
      </c>
      <c r="I50" s="135">
        <f t="shared" si="2"/>
        <v>84546</v>
      </c>
      <c r="J50" s="137">
        <f t="shared" si="2"/>
        <v>203977.71</v>
      </c>
    </row>
    <row r="51" spans="1:10" ht="15.75" x14ac:dyDescent="0.25">
      <c r="A51" s="135"/>
      <c r="B51" s="138" t="s">
        <v>105</v>
      </c>
      <c r="C51" s="139"/>
      <c r="D51" s="140"/>
      <c r="E51" s="139"/>
      <c r="F51" s="140"/>
      <c r="G51" s="139"/>
      <c r="H51" s="140"/>
      <c r="I51" s="139"/>
      <c r="J51" s="140"/>
    </row>
    <row r="52" spans="1:10" ht="15.75" x14ac:dyDescent="0.25">
      <c r="A52" s="132">
        <v>38</v>
      </c>
      <c r="B52" s="133" t="s">
        <v>106</v>
      </c>
      <c r="C52" s="132">
        <v>8987</v>
      </c>
      <c r="D52" s="134">
        <v>10224.08</v>
      </c>
      <c r="E52" s="132">
        <v>8987</v>
      </c>
      <c r="F52" s="134">
        <v>10224.08</v>
      </c>
      <c r="G52" s="132">
        <v>37125</v>
      </c>
      <c r="H52" s="134">
        <v>52762.929999999993</v>
      </c>
      <c r="I52" s="132">
        <v>37125</v>
      </c>
      <c r="J52" s="134">
        <v>52762.929999999993</v>
      </c>
    </row>
    <row r="53" spans="1:10" ht="15.75" x14ac:dyDescent="0.25">
      <c r="A53" s="135"/>
      <c r="B53" s="136" t="s">
        <v>107</v>
      </c>
      <c r="C53" s="135">
        <f t="shared" ref="C53:J53" si="3">SUM(C51:C52)</f>
        <v>8987</v>
      </c>
      <c r="D53" s="137">
        <f t="shared" si="3"/>
        <v>10224.08</v>
      </c>
      <c r="E53" s="135">
        <f t="shared" si="3"/>
        <v>8987</v>
      </c>
      <c r="F53" s="137">
        <f t="shared" si="3"/>
        <v>10224.08</v>
      </c>
      <c r="G53" s="135">
        <f t="shared" si="3"/>
        <v>37125</v>
      </c>
      <c r="H53" s="137">
        <f t="shared" si="3"/>
        <v>52762.929999999993</v>
      </c>
      <c r="I53" s="135">
        <f t="shared" si="3"/>
        <v>37125</v>
      </c>
      <c r="J53" s="137">
        <f t="shared" si="3"/>
        <v>52762.929999999993</v>
      </c>
    </row>
    <row r="54" spans="1:10" ht="15.75" x14ac:dyDescent="0.25">
      <c r="A54" s="135"/>
      <c r="B54" s="138" t="s">
        <v>108</v>
      </c>
      <c r="C54" s="139"/>
      <c r="D54" s="140"/>
      <c r="E54" s="139"/>
      <c r="F54" s="140"/>
      <c r="G54" s="139"/>
      <c r="H54" s="140"/>
      <c r="I54" s="139"/>
      <c r="J54" s="140"/>
    </row>
    <row r="55" spans="1:10" ht="15.75" x14ac:dyDescent="0.25">
      <c r="A55" s="132">
        <v>39</v>
      </c>
      <c r="B55" s="133" t="s">
        <v>109</v>
      </c>
      <c r="C55" s="132">
        <v>90385</v>
      </c>
      <c r="D55" s="134">
        <v>62198.240000000005</v>
      </c>
      <c r="E55" s="132">
        <v>82156</v>
      </c>
      <c r="F55" s="134">
        <v>51162.739999999991</v>
      </c>
      <c r="G55" s="132">
        <v>8979</v>
      </c>
      <c r="H55" s="134">
        <v>8395.61</v>
      </c>
      <c r="I55" s="132">
        <v>8206</v>
      </c>
      <c r="J55" s="134">
        <v>5541.5199999999995</v>
      </c>
    </row>
    <row r="56" spans="1:10" ht="15.75" x14ac:dyDescent="0.25">
      <c r="A56" s="132">
        <v>40</v>
      </c>
      <c r="B56" s="133" t="s">
        <v>110</v>
      </c>
      <c r="C56" s="132">
        <v>0</v>
      </c>
      <c r="D56" s="134">
        <v>0</v>
      </c>
      <c r="E56" s="132">
        <v>0</v>
      </c>
      <c r="F56" s="134">
        <v>0</v>
      </c>
      <c r="G56" s="132">
        <v>0</v>
      </c>
      <c r="H56" s="134">
        <v>0</v>
      </c>
      <c r="I56" s="132">
        <v>0</v>
      </c>
      <c r="J56" s="134">
        <v>0</v>
      </c>
    </row>
    <row r="57" spans="1:10" ht="15.75" x14ac:dyDescent="0.25">
      <c r="A57" s="135"/>
      <c r="B57" s="136" t="s">
        <v>111</v>
      </c>
      <c r="C57" s="135">
        <f t="shared" ref="C57:J57" si="4">SUM(C54:C56)</f>
        <v>90385</v>
      </c>
      <c r="D57" s="137">
        <f t="shared" si="4"/>
        <v>62198.240000000005</v>
      </c>
      <c r="E57" s="135">
        <f t="shared" si="4"/>
        <v>82156</v>
      </c>
      <c r="F57" s="137">
        <f t="shared" si="4"/>
        <v>51162.739999999991</v>
      </c>
      <c r="G57" s="135">
        <f t="shared" si="4"/>
        <v>8979</v>
      </c>
      <c r="H57" s="137">
        <f t="shared" si="4"/>
        <v>8395.61</v>
      </c>
      <c r="I57" s="135">
        <f t="shared" si="4"/>
        <v>8206</v>
      </c>
      <c r="J57" s="137">
        <f t="shared" si="4"/>
        <v>5541.5199999999995</v>
      </c>
    </row>
    <row r="58" spans="1:10" ht="15.75" x14ac:dyDescent="0.25">
      <c r="A58" s="135"/>
      <c r="B58" s="138" t="s">
        <v>112</v>
      </c>
      <c r="C58" s="139"/>
      <c r="D58" s="140"/>
      <c r="E58" s="139"/>
      <c r="F58" s="140"/>
      <c r="G58" s="139"/>
      <c r="H58" s="140"/>
      <c r="I58" s="139"/>
      <c r="J58" s="140"/>
    </row>
    <row r="59" spans="1:10" ht="15.75" x14ac:dyDescent="0.25">
      <c r="A59" s="132">
        <v>41</v>
      </c>
      <c r="B59" s="133" t="s">
        <v>113</v>
      </c>
      <c r="C59" s="132">
        <v>0</v>
      </c>
      <c r="D59" s="134">
        <v>0</v>
      </c>
      <c r="E59" s="132">
        <v>0</v>
      </c>
      <c r="F59" s="134">
        <v>0</v>
      </c>
      <c r="G59" s="132">
        <v>0</v>
      </c>
      <c r="H59" s="134">
        <v>0</v>
      </c>
      <c r="I59" s="132">
        <v>0</v>
      </c>
      <c r="J59" s="134">
        <v>0</v>
      </c>
    </row>
    <row r="60" spans="1:10" ht="15.75" x14ac:dyDescent="0.25">
      <c r="A60" s="132">
        <v>42</v>
      </c>
      <c r="B60" s="133" t="s">
        <v>114</v>
      </c>
      <c r="C60" s="132">
        <v>0</v>
      </c>
      <c r="D60" s="134">
        <v>0</v>
      </c>
      <c r="E60" s="132">
        <v>0</v>
      </c>
      <c r="F60" s="134">
        <v>0</v>
      </c>
      <c r="G60" s="132">
        <v>0</v>
      </c>
      <c r="H60" s="134">
        <v>0</v>
      </c>
      <c r="I60" s="132">
        <v>0</v>
      </c>
      <c r="J60" s="134">
        <v>0</v>
      </c>
    </row>
    <row r="61" spans="1:10" ht="15.75" x14ac:dyDescent="0.25">
      <c r="A61" s="132">
        <v>43</v>
      </c>
      <c r="B61" s="133" t="s">
        <v>115</v>
      </c>
      <c r="C61" s="132">
        <v>0</v>
      </c>
      <c r="D61" s="134">
        <v>0</v>
      </c>
      <c r="E61" s="132">
        <v>0</v>
      </c>
      <c r="F61" s="134">
        <v>0</v>
      </c>
      <c r="G61" s="132">
        <v>0</v>
      </c>
      <c r="H61" s="134">
        <v>0</v>
      </c>
      <c r="I61" s="132">
        <v>0</v>
      </c>
      <c r="J61" s="134">
        <v>0</v>
      </c>
    </row>
    <row r="62" spans="1:10" ht="15.75" x14ac:dyDescent="0.25">
      <c r="A62" s="132">
        <v>44</v>
      </c>
      <c r="B62" s="133" t="s">
        <v>116</v>
      </c>
      <c r="C62" s="132">
        <v>0</v>
      </c>
      <c r="D62" s="134">
        <v>0</v>
      </c>
      <c r="E62" s="132">
        <v>0</v>
      </c>
      <c r="F62" s="134">
        <v>0</v>
      </c>
      <c r="G62" s="132">
        <v>0</v>
      </c>
      <c r="H62" s="134">
        <v>0</v>
      </c>
      <c r="I62" s="132">
        <v>0</v>
      </c>
      <c r="J62" s="134">
        <v>0</v>
      </c>
    </row>
    <row r="63" spans="1:10" ht="15.75" x14ac:dyDescent="0.25">
      <c r="A63" s="132">
        <v>45</v>
      </c>
      <c r="B63" s="133" t="s">
        <v>117</v>
      </c>
      <c r="C63" s="132">
        <v>0</v>
      </c>
      <c r="D63" s="134">
        <v>0</v>
      </c>
      <c r="E63" s="132">
        <v>0</v>
      </c>
      <c r="F63" s="134">
        <v>0</v>
      </c>
      <c r="G63" s="132">
        <v>0</v>
      </c>
      <c r="H63" s="134">
        <v>0</v>
      </c>
      <c r="I63" s="132">
        <v>0</v>
      </c>
      <c r="J63" s="134">
        <v>0</v>
      </c>
    </row>
    <row r="64" spans="1:10" ht="15.75" x14ac:dyDescent="0.25">
      <c r="A64" s="132">
        <v>46</v>
      </c>
      <c r="B64" s="133" t="s">
        <v>118</v>
      </c>
      <c r="C64" s="132">
        <v>0</v>
      </c>
      <c r="D64" s="134">
        <v>0</v>
      </c>
      <c r="E64" s="132">
        <v>0</v>
      </c>
      <c r="F64" s="134">
        <v>0</v>
      </c>
      <c r="G64" s="132">
        <v>0</v>
      </c>
      <c r="H64" s="134">
        <v>0</v>
      </c>
      <c r="I64" s="132">
        <v>0</v>
      </c>
      <c r="J64" s="134">
        <v>0</v>
      </c>
    </row>
    <row r="65" spans="1:10" ht="15.75" x14ac:dyDescent="0.25">
      <c r="A65" s="132">
        <v>47</v>
      </c>
      <c r="B65" s="133" t="s">
        <v>119</v>
      </c>
      <c r="C65" s="132">
        <v>0</v>
      </c>
      <c r="D65" s="134">
        <v>0</v>
      </c>
      <c r="E65" s="132">
        <v>0</v>
      </c>
      <c r="F65" s="134">
        <v>0</v>
      </c>
      <c r="G65" s="132">
        <v>0</v>
      </c>
      <c r="H65" s="134">
        <v>0</v>
      </c>
      <c r="I65" s="132">
        <v>0</v>
      </c>
      <c r="J65" s="134">
        <v>0</v>
      </c>
    </row>
    <row r="66" spans="1:10" ht="15.75" x14ac:dyDescent="0.25">
      <c r="A66" s="132">
        <v>48</v>
      </c>
      <c r="B66" s="133" t="s">
        <v>120</v>
      </c>
      <c r="C66" s="132">
        <v>0</v>
      </c>
      <c r="D66" s="134">
        <v>0</v>
      </c>
      <c r="E66" s="132">
        <v>0</v>
      </c>
      <c r="F66" s="134">
        <v>0</v>
      </c>
      <c r="G66" s="132">
        <v>0</v>
      </c>
      <c r="H66" s="134">
        <v>0</v>
      </c>
      <c r="I66" s="132">
        <v>0</v>
      </c>
      <c r="J66" s="134">
        <v>0</v>
      </c>
    </row>
    <row r="67" spans="1:10" ht="15.75" x14ac:dyDescent="0.25">
      <c r="A67" s="132">
        <v>49</v>
      </c>
      <c r="B67" s="133" t="s">
        <v>121</v>
      </c>
      <c r="C67" s="132">
        <v>0</v>
      </c>
      <c r="D67" s="134">
        <v>0</v>
      </c>
      <c r="E67" s="132">
        <v>0</v>
      </c>
      <c r="F67" s="134">
        <v>0</v>
      </c>
      <c r="G67" s="132">
        <v>0</v>
      </c>
      <c r="H67" s="134">
        <v>0</v>
      </c>
      <c r="I67" s="132">
        <v>0</v>
      </c>
      <c r="J67" s="134">
        <v>0</v>
      </c>
    </row>
    <row r="68" spans="1:10" ht="15.75" x14ac:dyDescent="0.25">
      <c r="A68" s="135"/>
      <c r="B68" s="136" t="s">
        <v>122</v>
      </c>
      <c r="C68" s="135">
        <f t="shared" ref="C68:J68" si="5">SUM(C58:C67)</f>
        <v>0</v>
      </c>
      <c r="D68" s="137">
        <f t="shared" si="5"/>
        <v>0</v>
      </c>
      <c r="E68" s="135">
        <f t="shared" si="5"/>
        <v>0</v>
      </c>
      <c r="F68" s="137">
        <f t="shared" si="5"/>
        <v>0</v>
      </c>
      <c r="G68" s="135">
        <f t="shared" si="5"/>
        <v>0</v>
      </c>
      <c r="H68" s="137">
        <f t="shared" si="5"/>
        <v>0</v>
      </c>
      <c r="I68" s="135">
        <f t="shared" si="5"/>
        <v>0</v>
      </c>
      <c r="J68" s="137">
        <f t="shared" si="5"/>
        <v>0</v>
      </c>
    </row>
    <row r="69" spans="1:10" ht="15.75" x14ac:dyDescent="0.25">
      <c r="A69" s="135"/>
      <c r="B69" s="136" t="s">
        <v>50</v>
      </c>
      <c r="C69" s="135">
        <f t="shared" ref="C69:J69" si="6">SUM(C50,C53,C57,C68)</f>
        <v>139297</v>
      </c>
      <c r="D69" s="135">
        <f t="shared" si="6"/>
        <v>173395.85</v>
      </c>
      <c r="E69" s="135">
        <f t="shared" si="6"/>
        <v>130955</v>
      </c>
      <c r="F69" s="135">
        <f t="shared" si="6"/>
        <v>162119.15999999997</v>
      </c>
      <c r="G69" s="135">
        <f t="shared" si="6"/>
        <v>131023</v>
      </c>
      <c r="H69" s="135">
        <f t="shared" si="6"/>
        <v>266343.67999999993</v>
      </c>
      <c r="I69" s="135">
        <f t="shared" si="6"/>
        <v>129877</v>
      </c>
      <c r="J69" s="135">
        <f t="shared" si="6"/>
        <v>262282.15999999997</v>
      </c>
    </row>
    <row r="70" spans="1:10" x14ac:dyDescent="0.25">
      <c r="A70" s="9">
        <v>50</v>
      </c>
      <c r="B70" s="10" t="s">
        <v>124</v>
      </c>
      <c r="C70" s="9">
        <v>0</v>
      </c>
      <c r="D70" s="11">
        <v>0</v>
      </c>
      <c r="E70" s="9">
        <v>0</v>
      </c>
      <c r="F70" s="11">
        <v>0</v>
      </c>
      <c r="G70" s="9">
        <v>0</v>
      </c>
      <c r="H70" s="11">
        <v>0</v>
      </c>
      <c r="I70" s="9">
        <v>0</v>
      </c>
      <c r="J70" s="11">
        <v>0</v>
      </c>
    </row>
    <row r="71" spans="1:10" x14ac:dyDescent="0.25">
      <c r="A71" s="9">
        <v>51</v>
      </c>
      <c r="B71" s="10" t="s">
        <v>125</v>
      </c>
      <c r="C71" s="9">
        <v>0</v>
      </c>
      <c r="D71" s="11">
        <v>0</v>
      </c>
      <c r="E71" s="9">
        <v>0</v>
      </c>
      <c r="F71" s="11">
        <v>0</v>
      </c>
      <c r="G71" s="9">
        <v>0</v>
      </c>
      <c r="H71" s="11">
        <v>0</v>
      </c>
      <c r="I71" s="9">
        <v>0</v>
      </c>
      <c r="J71" s="11">
        <v>0</v>
      </c>
    </row>
    <row r="72" spans="1:10" x14ac:dyDescent="0.25">
      <c r="A72" s="9">
        <v>52</v>
      </c>
      <c r="B72" s="10" t="s">
        <v>126</v>
      </c>
      <c r="C72" s="9">
        <v>0</v>
      </c>
      <c r="D72" s="11">
        <v>0</v>
      </c>
      <c r="E72" s="9">
        <v>0</v>
      </c>
      <c r="F72" s="11">
        <v>0</v>
      </c>
      <c r="G72" s="9">
        <v>0</v>
      </c>
      <c r="H72" s="11">
        <v>0</v>
      </c>
      <c r="I72" s="9">
        <v>0</v>
      </c>
      <c r="J72" s="11">
        <v>0</v>
      </c>
    </row>
    <row r="73" spans="1:10" x14ac:dyDescent="0.25">
      <c r="A73" s="12"/>
      <c r="B73" s="13" t="s">
        <v>127</v>
      </c>
      <c r="C73" s="12">
        <f t="shared" ref="C73:J73" si="7">SUM(C69:C72)</f>
        <v>139297</v>
      </c>
      <c r="D73" s="14">
        <f t="shared" si="7"/>
        <v>173395.85</v>
      </c>
      <c r="E73" s="12">
        <f t="shared" si="7"/>
        <v>130955</v>
      </c>
      <c r="F73" s="14">
        <f t="shared" si="7"/>
        <v>162119.15999999997</v>
      </c>
      <c r="G73" s="12">
        <f t="shared" si="7"/>
        <v>131023</v>
      </c>
      <c r="H73" s="14">
        <f t="shared" si="7"/>
        <v>266343.67999999993</v>
      </c>
      <c r="I73" s="12">
        <f t="shared" si="7"/>
        <v>129877</v>
      </c>
      <c r="J73" s="14">
        <f t="shared" si="7"/>
        <v>262282.15999999997</v>
      </c>
    </row>
    <row r="74" spans="1:10" x14ac:dyDescent="0.25">
      <c r="A74" s="12"/>
      <c r="B74" s="13" t="s">
        <v>50</v>
      </c>
      <c r="C74" s="12">
        <f t="shared" ref="C74:J74" si="8">SUM(C50,C53,C57,C68,C73)</f>
        <v>278594</v>
      </c>
      <c r="D74" s="14">
        <f t="shared" si="8"/>
        <v>346791.7</v>
      </c>
      <c r="E74" s="12">
        <f t="shared" si="8"/>
        <v>261910</v>
      </c>
      <c r="F74" s="14">
        <f t="shared" si="8"/>
        <v>324238.31999999995</v>
      </c>
      <c r="G74" s="12">
        <f t="shared" si="8"/>
        <v>262046</v>
      </c>
      <c r="H74" s="14">
        <f t="shared" si="8"/>
        <v>532687.35999999987</v>
      </c>
      <c r="I74" s="12">
        <f t="shared" si="8"/>
        <v>259754</v>
      </c>
      <c r="J74" s="14">
        <f t="shared" si="8"/>
        <v>524564.31999999995</v>
      </c>
    </row>
  </sheetData>
  <mergeCells count="18">
    <mergeCell ref="B54:J54"/>
    <mergeCell ref="B58:J58"/>
    <mergeCell ref="E7:F7"/>
    <mergeCell ref="G7:H7"/>
    <mergeCell ref="I7:J7"/>
    <mergeCell ref="A9:J9"/>
    <mergeCell ref="B23:J23"/>
    <mergeCell ref="B51:J51"/>
    <mergeCell ref="A6:A8"/>
    <mergeCell ref="B6:B8"/>
    <mergeCell ref="C6:F6"/>
    <mergeCell ref="G6:J6"/>
    <mergeCell ref="C7:D7"/>
    <mergeCell ref="A1:J1"/>
    <mergeCell ref="A2:J2"/>
    <mergeCell ref="A3:J3"/>
    <mergeCell ref="A4:J4"/>
    <mergeCell ref="G5:H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9B75B-AD5D-45A9-A791-5B271B6D896A}">
  <dimension ref="A1:J39"/>
  <sheetViews>
    <sheetView topLeftCell="A16" workbookViewId="0">
      <selection activeCell="M36" sqref="M36"/>
    </sheetView>
  </sheetViews>
  <sheetFormatPr defaultRowHeight="15" x14ac:dyDescent="0.25"/>
  <cols>
    <col min="2" max="2" width="33.42578125" bestFit="1" customWidth="1"/>
    <col min="4" max="4" width="14.42578125" customWidth="1"/>
    <col min="5" max="5" width="12.85546875" customWidth="1"/>
    <col min="6" max="6" width="11.7109375" customWidth="1"/>
    <col min="7" max="7" width="13.42578125" customWidth="1"/>
    <col min="8" max="8" width="11.140625" customWidth="1"/>
    <col min="9" max="9" width="10.140625" customWidth="1"/>
  </cols>
  <sheetData>
    <row r="1" spans="1:10" ht="24" thickBot="1" x14ac:dyDescent="0.3">
      <c r="A1" s="141" t="s">
        <v>446</v>
      </c>
      <c r="B1" s="142"/>
      <c r="C1" s="142"/>
      <c r="D1" s="142"/>
      <c r="E1" s="142"/>
      <c r="F1" s="142"/>
      <c r="G1" s="142"/>
      <c r="H1" s="142"/>
      <c r="I1" s="142"/>
      <c r="J1" s="143"/>
    </row>
    <row r="2" spans="1:10" x14ac:dyDescent="0.25">
      <c r="A2" s="144" t="s">
        <v>447</v>
      </c>
      <c r="B2" s="145"/>
      <c r="C2" s="146" t="s">
        <v>131</v>
      </c>
      <c r="D2" s="146" t="s">
        <v>132</v>
      </c>
      <c r="E2" s="146" t="s">
        <v>133</v>
      </c>
      <c r="F2" s="146" t="s">
        <v>392</v>
      </c>
      <c r="G2" s="147" t="s">
        <v>448</v>
      </c>
      <c r="H2" s="148" t="s">
        <v>449</v>
      </c>
      <c r="I2" s="148"/>
      <c r="J2" s="149"/>
    </row>
    <row r="3" spans="1:10" ht="45.75" thickBot="1" x14ac:dyDescent="0.3">
      <c r="A3" s="150"/>
      <c r="B3" s="151"/>
      <c r="C3" s="152"/>
      <c r="D3" s="152"/>
      <c r="E3" s="152"/>
      <c r="F3" s="152"/>
      <c r="G3" s="153"/>
      <c r="H3" s="154" t="s">
        <v>450</v>
      </c>
      <c r="I3" s="155" t="s">
        <v>451</v>
      </c>
      <c r="J3" s="156" t="s">
        <v>7</v>
      </c>
    </row>
    <row r="4" spans="1:10" x14ac:dyDescent="0.25">
      <c r="A4" s="157">
        <v>1</v>
      </c>
      <c r="B4" s="158" t="s">
        <v>87</v>
      </c>
      <c r="C4" s="159">
        <v>12</v>
      </c>
      <c r="D4" s="160">
        <v>60</v>
      </c>
      <c r="E4" s="160">
        <v>24</v>
      </c>
      <c r="F4" s="160">
        <v>21</v>
      </c>
      <c r="G4" s="161">
        <f t="shared" ref="G4:G23" si="0">F4/C4</f>
        <v>1.75</v>
      </c>
      <c r="H4" s="159">
        <v>44</v>
      </c>
      <c r="I4" s="160">
        <v>64</v>
      </c>
      <c r="J4" s="162">
        <f t="shared" ref="J4:J39" si="1">I4+H4</f>
        <v>108</v>
      </c>
    </row>
    <row r="5" spans="1:10" x14ac:dyDescent="0.25">
      <c r="A5" s="157">
        <v>2</v>
      </c>
      <c r="B5" s="163" t="s">
        <v>74</v>
      </c>
      <c r="C5" s="159">
        <v>53</v>
      </c>
      <c r="D5" s="164">
        <v>102</v>
      </c>
      <c r="E5" s="160">
        <v>39</v>
      </c>
      <c r="F5" s="160">
        <v>37</v>
      </c>
      <c r="G5" s="161">
        <f t="shared" si="0"/>
        <v>0.69811320754716977</v>
      </c>
      <c r="H5" s="159">
        <v>64</v>
      </c>
      <c r="I5" s="160">
        <v>221</v>
      </c>
      <c r="J5" s="162">
        <f t="shared" si="1"/>
        <v>285</v>
      </c>
    </row>
    <row r="6" spans="1:10" x14ac:dyDescent="0.25">
      <c r="A6" s="157">
        <v>3</v>
      </c>
      <c r="B6" s="163" t="s">
        <v>388</v>
      </c>
      <c r="C6" s="159">
        <v>13</v>
      </c>
      <c r="D6" s="160">
        <v>27</v>
      </c>
      <c r="E6" s="160">
        <v>10</v>
      </c>
      <c r="F6" s="160">
        <v>9</v>
      </c>
      <c r="G6" s="161">
        <f t="shared" si="0"/>
        <v>0.69230769230769229</v>
      </c>
      <c r="H6" s="159">
        <v>19</v>
      </c>
      <c r="I6" s="160">
        <v>126</v>
      </c>
      <c r="J6" s="162">
        <f t="shared" si="1"/>
        <v>145</v>
      </c>
    </row>
    <row r="7" spans="1:10" x14ac:dyDescent="0.25">
      <c r="A7" s="157">
        <v>4</v>
      </c>
      <c r="B7" s="163" t="s">
        <v>106</v>
      </c>
      <c r="C7" s="159">
        <v>220</v>
      </c>
      <c r="D7" s="164">
        <v>489</v>
      </c>
      <c r="E7" s="160">
        <v>184</v>
      </c>
      <c r="F7" s="160">
        <v>127</v>
      </c>
      <c r="G7" s="161">
        <f t="shared" si="0"/>
        <v>0.57727272727272727</v>
      </c>
      <c r="H7" s="159">
        <v>245</v>
      </c>
      <c r="I7" s="160">
        <v>296</v>
      </c>
      <c r="J7" s="162">
        <f t="shared" si="1"/>
        <v>541</v>
      </c>
    </row>
    <row r="8" spans="1:10" x14ac:dyDescent="0.25">
      <c r="A8" s="157">
        <v>5</v>
      </c>
      <c r="B8" s="163" t="s">
        <v>73</v>
      </c>
      <c r="C8" s="159">
        <v>118</v>
      </c>
      <c r="D8" s="164">
        <v>203</v>
      </c>
      <c r="E8" s="160">
        <v>54</v>
      </c>
      <c r="F8" s="160">
        <v>37</v>
      </c>
      <c r="G8" s="161">
        <f t="shared" si="0"/>
        <v>0.3135593220338983</v>
      </c>
      <c r="H8" s="159">
        <v>102</v>
      </c>
      <c r="I8" s="160">
        <v>127</v>
      </c>
      <c r="J8" s="162">
        <f t="shared" si="1"/>
        <v>229</v>
      </c>
    </row>
    <row r="9" spans="1:10" x14ac:dyDescent="0.25">
      <c r="A9" s="157">
        <v>6</v>
      </c>
      <c r="B9" s="163" t="s">
        <v>452</v>
      </c>
      <c r="C9" s="159">
        <v>19</v>
      </c>
      <c r="D9" s="164">
        <v>25</v>
      </c>
      <c r="E9" s="160">
        <v>4</v>
      </c>
      <c r="F9" s="160">
        <v>4</v>
      </c>
      <c r="G9" s="161">
        <f t="shared" si="0"/>
        <v>0.21052631578947367</v>
      </c>
      <c r="H9" s="159">
        <v>22</v>
      </c>
      <c r="I9" s="160">
        <v>38</v>
      </c>
      <c r="J9" s="162">
        <f t="shared" si="1"/>
        <v>60</v>
      </c>
    </row>
    <row r="10" spans="1:10" x14ac:dyDescent="0.25">
      <c r="A10" s="157">
        <v>7</v>
      </c>
      <c r="B10" s="163" t="s">
        <v>387</v>
      </c>
      <c r="C10" s="159">
        <v>5</v>
      </c>
      <c r="D10" s="164">
        <v>4</v>
      </c>
      <c r="E10" s="160">
        <v>0</v>
      </c>
      <c r="F10" s="160">
        <v>1</v>
      </c>
      <c r="G10" s="161">
        <f t="shared" si="0"/>
        <v>0.2</v>
      </c>
      <c r="H10" s="159">
        <v>4</v>
      </c>
      <c r="I10" s="160">
        <v>19</v>
      </c>
      <c r="J10" s="162">
        <f t="shared" si="1"/>
        <v>23</v>
      </c>
    </row>
    <row r="11" spans="1:10" x14ac:dyDescent="0.25">
      <c r="A11" s="157">
        <v>8</v>
      </c>
      <c r="B11" s="163" t="s">
        <v>75</v>
      </c>
      <c r="C11" s="159">
        <v>62</v>
      </c>
      <c r="D11" s="160">
        <v>86</v>
      </c>
      <c r="E11" s="160">
        <v>30</v>
      </c>
      <c r="F11" s="160">
        <v>12</v>
      </c>
      <c r="G11" s="161">
        <f t="shared" si="0"/>
        <v>0.19354838709677419</v>
      </c>
      <c r="H11" s="159">
        <v>70</v>
      </c>
      <c r="I11" s="160">
        <v>204</v>
      </c>
      <c r="J11" s="162">
        <f t="shared" si="1"/>
        <v>274</v>
      </c>
    </row>
    <row r="12" spans="1:10" x14ac:dyDescent="0.25">
      <c r="A12" s="157">
        <v>9</v>
      </c>
      <c r="B12" s="163" t="s">
        <v>65</v>
      </c>
      <c r="C12" s="159">
        <v>130</v>
      </c>
      <c r="D12" s="164">
        <v>245</v>
      </c>
      <c r="E12" s="160">
        <v>56</v>
      </c>
      <c r="F12" s="160">
        <v>25</v>
      </c>
      <c r="G12" s="161">
        <f t="shared" si="0"/>
        <v>0.19230769230769232</v>
      </c>
      <c r="H12" s="159">
        <v>165</v>
      </c>
      <c r="I12" s="160">
        <v>428</v>
      </c>
      <c r="J12" s="162">
        <f t="shared" si="1"/>
        <v>593</v>
      </c>
    </row>
    <row r="13" spans="1:10" x14ac:dyDescent="0.25">
      <c r="A13" s="157">
        <v>10</v>
      </c>
      <c r="B13" s="163" t="s">
        <v>71</v>
      </c>
      <c r="C13" s="159">
        <v>24</v>
      </c>
      <c r="D13" s="160">
        <v>15</v>
      </c>
      <c r="E13" s="160">
        <v>9</v>
      </c>
      <c r="F13" s="160">
        <v>4</v>
      </c>
      <c r="G13" s="161">
        <f t="shared" si="0"/>
        <v>0.16666666666666666</v>
      </c>
      <c r="H13" s="159">
        <v>9</v>
      </c>
      <c r="I13" s="160">
        <v>11</v>
      </c>
      <c r="J13" s="162">
        <f t="shared" si="1"/>
        <v>20</v>
      </c>
    </row>
    <row r="14" spans="1:10" x14ac:dyDescent="0.25">
      <c r="A14" s="157">
        <v>11</v>
      </c>
      <c r="B14" s="163" t="s">
        <v>68</v>
      </c>
      <c r="C14" s="159">
        <v>54</v>
      </c>
      <c r="D14" s="160">
        <v>46</v>
      </c>
      <c r="E14" s="160">
        <v>12</v>
      </c>
      <c r="F14" s="160">
        <v>8</v>
      </c>
      <c r="G14" s="161">
        <f t="shared" si="0"/>
        <v>0.14814814814814814</v>
      </c>
      <c r="H14" s="159">
        <v>38</v>
      </c>
      <c r="I14" s="160">
        <v>88</v>
      </c>
      <c r="J14" s="162">
        <f t="shared" si="1"/>
        <v>126</v>
      </c>
    </row>
    <row r="15" spans="1:10" x14ac:dyDescent="0.25">
      <c r="A15" s="157">
        <v>12</v>
      </c>
      <c r="B15" s="163" t="s">
        <v>66</v>
      </c>
      <c r="C15" s="159">
        <v>41</v>
      </c>
      <c r="D15" s="160">
        <v>34</v>
      </c>
      <c r="E15" s="160">
        <v>5</v>
      </c>
      <c r="F15" s="160">
        <v>5</v>
      </c>
      <c r="G15" s="161">
        <f t="shared" si="0"/>
        <v>0.12195121951219512</v>
      </c>
      <c r="H15" s="159">
        <v>31</v>
      </c>
      <c r="I15" s="160">
        <v>59</v>
      </c>
      <c r="J15" s="162">
        <f t="shared" si="1"/>
        <v>90</v>
      </c>
    </row>
    <row r="16" spans="1:10" x14ac:dyDescent="0.25">
      <c r="A16" s="157">
        <v>13</v>
      </c>
      <c r="B16" s="163" t="s">
        <v>72</v>
      </c>
      <c r="C16" s="159">
        <v>18</v>
      </c>
      <c r="D16" s="164">
        <v>7</v>
      </c>
      <c r="E16" s="160">
        <v>4</v>
      </c>
      <c r="F16" s="160">
        <v>2</v>
      </c>
      <c r="G16" s="161">
        <f t="shared" si="0"/>
        <v>0.1111111111111111</v>
      </c>
      <c r="H16" s="159">
        <v>3</v>
      </c>
      <c r="I16" s="160">
        <v>9</v>
      </c>
      <c r="J16" s="162">
        <f t="shared" si="1"/>
        <v>12</v>
      </c>
    </row>
    <row r="17" spans="1:10" x14ac:dyDescent="0.25">
      <c r="A17" s="157">
        <v>14</v>
      </c>
      <c r="B17" s="163" t="s">
        <v>85</v>
      </c>
      <c r="C17" s="159">
        <v>45</v>
      </c>
      <c r="D17" s="164">
        <v>20</v>
      </c>
      <c r="E17" s="160">
        <v>5</v>
      </c>
      <c r="F17" s="160">
        <v>4</v>
      </c>
      <c r="G17" s="161">
        <f t="shared" si="0"/>
        <v>8.8888888888888892E-2</v>
      </c>
      <c r="H17" s="159">
        <v>18</v>
      </c>
      <c r="I17" s="160">
        <v>115</v>
      </c>
      <c r="J17" s="162">
        <f t="shared" si="1"/>
        <v>133</v>
      </c>
    </row>
    <row r="18" spans="1:10" x14ac:dyDescent="0.25">
      <c r="A18" s="157">
        <v>15</v>
      </c>
      <c r="B18" s="163" t="s">
        <v>69</v>
      </c>
      <c r="C18" s="159">
        <v>49</v>
      </c>
      <c r="D18" s="164">
        <v>26</v>
      </c>
      <c r="E18" s="160">
        <v>5</v>
      </c>
      <c r="F18" s="160">
        <v>3</v>
      </c>
      <c r="G18" s="161">
        <f t="shared" si="0"/>
        <v>6.1224489795918366E-2</v>
      </c>
      <c r="H18" s="159">
        <v>17</v>
      </c>
      <c r="I18" s="160">
        <v>58</v>
      </c>
      <c r="J18" s="162">
        <f t="shared" si="1"/>
        <v>75</v>
      </c>
    </row>
    <row r="19" spans="1:10" x14ac:dyDescent="0.25">
      <c r="A19" s="157">
        <v>16</v>
      </c>
      <c r="B19" s="163" t="s">
        <v>64</v>
      </c>
      <c r="C19" s="159">
        <v>197</v>
      </c>
      <c r="D19" s="160">
        <v>395</v>
      </c>
      <c r="E19" s="160">
        <v>27</v>
      </c>
      <c r="F19" s="160">
        <v>10</v>
      </c>
      <c r="G19" s="161">
        <f t="shared" si="0"/>
        <v>5.0761421319796954E-2</v>
      </c>
      <c r="H19" s="159">
        <v>346</v>
      </c>
      <c r="I19" s="160">
        <v>828</v>
      </c>
      <c r="J19" s="162">
        <f t="shared" si="1"/>
        <v>1174</v>
      </c>
    </row>
    <row r="20" spans="1:10" x14ac:dyDescent="0.25">
      <c r="A20" s="157">
        <v>17</v>
      </c>
      <c r="B20" s="163" t="s">
        <v>70</v>
      </c>
      <c r="C20" s="159">
        <v>34</v>
      </c>
      <c r="D20" s="164">
        <v>9</v>
      </c>
      <c r="E20" s="160">
        <v>2</v>
      </c>
      <c r="F20" s="160">
        <v>1</v>
      </c>
      <c r="G20" s="161">
        <f t="shared" si="0"/>
        <v>2.9411764705882353E-2</v>
      </c>
      <c r="H20" s="159">
        <v>9</v>
      </c>
      <c r="I20" s="160">
        <v>40</v>
      </c>
      <c r="J20" s="162">
        <f t="shared" si="1"/>
        <v>49</v>
      </c>
    </row>
    <row r="21" spans="1:10" x14ac:dyDescent="0.25">
      <c r="A21" s="157">
        <v>18</v>
      </c>
      <c r="B21" s="163" t="s">
        <v>78</v>
      </c>
      <c r="C21" s="159">
        <v>19</v>
      </c>
      <c r="D21" s="164">
        <v>6</v>
      </c>
      <c r="E21" s="160">
        <v>0</v>
      </c>
      <c r="F21" s="160">
        <v>0</v>
      </c>
      <c r="G21" s="161">
        <f t="shared" si="0"/>
        <v>0</v>
      </c>
      <c r="H21" s="159">
        <v>6</v>
      </c>
      <c r="I21" s="160">
        <v>31</v>
      </c>
      <c r="J21" s="162">
        <f t="shared" si="1"/>
        <v>37</v>
      </c>
    </row>
    <row r="22" spans="1:10" x14ac:dyDescent="0.25">
      <c r="A22" s="157">
        <v>19</v>
      </c>
      <c r="B22" s="163" t="s">
        <v>178</v>
      </c>
      <c r="C22" s="159">
        <v>4</v>
      </c>
      <c r="D22" s="160">
        <v>0</v>
      </c>
      <c r="E22" s="160">
        <v>0</v>
      </c>
      <c r="F22" s="160">
        <v>0</v>
      </c>
      <c r="G22" s="161">
        <f t="shared" si="0"/>
        <v>0</v>
      </c>
      <c r="H22" s="159"/>
      <c r="I22" s="160">
        <v>5</v>
      </c>
      <c r="J22" s="162">
        <f t="shared" si="1"/>
        <v>5</v>
      </c>
    </row>
    <row r="23" spans="1:10" x14ac:dyDescent="0.25">
      <c r="A23" s="157">
        <v>20</v>
      </c>
      <c r="B23" s="163" t="s">
        <v>67</v>
      </c>
      <c r="C23" s="159">
        <v>25</v>
      </c>
      <c r="D23" s="160">
        <v>10</v>
      </c>
      <c r="E23" s="160">
        <v>3</v>
      </c>
      <c r="F23" s="160">
        <v>0</v>
      </c>
      <c r="G23" s="161">
        <f t="shared" si="0"/>
        <v>0</v>
      </c>
      <c r="H23" s="159">
        <v>7</v>
      </c>
      <c r="I23" s="160">
        <v>7</v>
      </c>
      <c r="J23" s="162">
        <f t="shared" si="1"/>
        <v>14</v>
      </c>
    </row>
    <row r="24" spans="1:10" x14ac:dyDescent="0.25">
      <c r="A24" s="157">
        <v>21</v>
      </c>
      <c r="B24" s="163" t="s">
        <v>453</v>
      </c>
      <c r="C24" s="159">
        <v>0</v>
      </c>
      <c r="D24" s="164">
        <v>0</v>
      </c>
      <c r="E24" s="160">
        <v>0</v>
      </c>
      <c r="F24" s="160">
        <v>0</v>
      </c>
      <c r="G24" s="161">
        <v>0</v>
      </c>
      <c r="H24" s="159"/>
      <c r="I24" s="160">
        <v>1</v>
      </c>
      <c r="J24" s="162">
        <f t="shared" si="1"/>
        <v>1</v>
      </c>
    </row>
    <row r="25" spans="1:10" x14ac:dyDescent="0.25">
      <c r="A25" s="157">
        <v>22</v>
      </c>
      <c r="B25" s="163" t="s">
        <v>80</v>
      </c>
      <c r="C25" s="159">
        <v>0</v>
      </c>
      <c r="D25" s="164">
        <v>0</v>
      </c>
      <c r="E25" s="160">
        <v>0</v>
      </c>
      <c r="F25" s="160">
        <v>0</v>
      </c>
      <c r="G25" s="161">
        <v>0</v>
      </c>
      <c r="H25" s="159"/>
      <c r="I25" s="160">
        <v>1</v>
      </c>
      <c r="J25" s="162">
        <f t="shared" si="1"/>
        <v>1</v>
      </c>
    </row>
    <row r="26" spans="1:10" x14ac:dyDescent="0.25">
      <c r="A26" s="157">
        <v>23</v>
      </c>
      <c r="B26" s="163" t="s">
        <v>382</v>
      </c>
      <c r="C26" s="159">
        <v>0</v>
      </c>
      <c r="D26" s="164">
        <v>0</v>
      </c>
      <c r="E26" s="160">
        <v>0</v>
      </c>
      <c r="F26" s="160">
        <v>0</v>
      </c>
      <c r="G26" s="161">
        <v>0</v>
      </c>
      <c r="H26" s="159"/>
      <c r="I26" s="160">
        <v>1</v>
      </c>
      <c r="J26" s="162">
        <f t="shared" si="1"/>
        <v>1</v>
      </c>
    </row>
    <row r="27" spans="1:10" x14ac:dyDescent="0.25">
      <c r="A27" s="157">
        <v>24</v>
      </c>
      <c r="B27" s="163" t="s">
        <v>454</v>
      </c>
      <c r="C27" s="159">
        <v>1</v>
      </c>
      <c r="D27" s="164">
        <v>0</v>
      </c>
      <c r="E27" s="160">
        <v>0</v>
      </c>
      <c r="F27" s="160">
        <v>0</v>
      </c>
      <c r="G27" s="161">
        <f>F27/C27</f>
        <v>0</v>
      </c>
      <c r="H27" s="159"/>
      <c r="I27" s="160">
        <v>2</v>
      </c>
      <c r="J27" s="162">
        <f t="shared" si="1"/>
        <v>2</v>
      </c>
    </row>
    <row r="28" spans="1:10" x14ac:dyDescent="0.25">
      <c r="A28" s="157">
        <v>25</v>
      </c>
      <c r="B28" s="163" t="s">
        <v>180</v>
      </c>
      <c r="C28" s="159">
        <v>47</v>
      </c>
      <c r="D28" s="164">
        <v>12</v>
      </c>
      <c r="E28" s="160">
        <v>4</v>
      </c>
      <c r="F28" s="160">
        <v>0</v>
      </c>
      <c r="G28" s="161">
        <f>F28/C28</f>
        <v>0</v>
      </c>
      <c r="H28" s="159">
        <v>7</v>
      </c>
      <c r="I28" s="160">
        <v>10</v>
      </c>
      <c r="J28" s="162">
        <f t="shared" si="1"/>
        <v>17</v>
      </c>
    </row>
    <row r="29" spans="1:10" x14ac:dyDescent="0.25">
      <c r="A29" s="157">
        <v>26</v>
      </c>
      <c r="B29" s="163" t="s">
        <v>455</v>
      </c>
      <c r="C29" s="159">
        <v>1</v>
      </c>
      <c r="D29" s="164">
        <v>0</v>
      </c>
      <c r="E29" s="160">
        <v>0</v>
      </c>
      <c r="F29" s="160">
        <v>0</v>
      </c>
      <c r="G29" s="161">
        <f>F29/C29</f>
        <v>0</v>
      </c>
      <c r="H29" s="159"/>
      <c r="I29" s="160">
        <v>3</v>
      </c>
      <c r="J29" s="162">
        <f t="shared" si="1"/>
        <v>3</v>
      </c>
    </row>
    <row r="30" spans="1:10" x14ac:dyDescent="0.25">
      <c r="A30" s="157">
        <v>27</v>
      </c>
      <c r="B30" s="163" t="s">
        <v>89</v>
      </c>
      <c r="C30" s="159">
        <v>3</v>
      </c>
      <c r="D30" s="164">
        <v>0</v>
      </c>
      <c r="E30" s="160">
        <v>0</v>
      </c>
      <c r="F30" s="160">
        <v>0</v>
      </c>
      <c r="G30" s="161">
        <f>F30/C30</f>
        <v>0</v>
      </c>
      <c r="H30" s="159"/>
      <c r="I30" s="160">
        <v>10</v>
      </c>
      <c r="J30" s="162">
        <f t="shared" si="1"/>
        <v>10</v>
      </c>
    </row>
    <row r="31" spans="1:10" x14ac:dyDescent="0.25">
      <c r="A31" s="157">
        <v>28</v>
      </c>
      <c r="B31" s="163" t="s">
        <v>181</v>
      </c>
      <c r="C31" s="159">
        <v>0</v>
      </c>
      <c r="D31" s="164">
        <v>0</v>
      </c>
      <c r="E31" s="160">
        <v>0</v>
      </c>
      <c r="F31" s="160">
        <v>0</v>
      </c>
      <c r="G31" s="161">
        <v>0</v>
      </c>
      <c r="H31" s="159"/>
      <c r="I31" s="160">
        <v>1</v>
      </c>
      <c r="J31" s="162">
        <f t="shared" si="1"/>
        <v>1</v>
      </c>
    </row>
    <row r="32" spans="1:10" x14ac:dyDescent="0.25">
      <c r="A32" s="157">
        <v>29</v>
      </c>
      <c r="B32" s="163" t="s">
        <v>93</v>
      </c>
      <c r="C32" s="159">
        <v>3</v>
      </c>
      <c r="D32" s="164">
        <v>3</v>
      </c>
      <c r="E32" s="160">
        <v>0</v>
      </c>
      <c r="F32" s="160">
        <v>0</v>
      </c>
      <c r="G32" s="161">
        <f>F32/C32</f>
        <v>0</v>
      </c>
      <c r="H32" s="159">
        <v>3</v>
      </c>
      <c r="I32" s="160">
        <v>11</v>
      </c>
      <c r="J32" s="162">
        <f t="shared" si="1"/>
        <v>14</v>
      </c>
    </row>
    <row r="33" spans="1:10" x14ac:dyDescent="0.25">
      <c r="A33" s="157">
        <v>30</v>
      </c>
      <c r="B33" s="163" t="s">
        <v>383</v>
      </c>
      <c r="C33" s="159">
        <v>0</v>
      </c>
      <c r="D33" s="164">
        <v>1</v>
      </c>
      <c r="E33" s="160">
        <v>0</v>
      </c>
      <c r="F33" s="160">
        <v>0</v>
      </c>
      <c r="G33" s="161">
        <v>0</v>
      </c>
      <c r="H33" s="159">
        <v>1</v>
      </c>
      <c r="I33" s="160">
        <v>3</v>
      </c>
      <c r="J33" s="162">
        <f t="shared" si="1"/>
        <v>4</v>
      </c>
    </row>
    <row r="34" spans="1:10" x14ac:dyDescent="0.25">
      <c r="A34" s="157">
        <v>31</v>
      </c>
      <c r="B34" s="163" t="s">
        <v>384</v>
      </c>
      <c r="C34" s="159">
        <v>0</v>
      </c>
      <c r="D34" s="164">
        <v>1</v>
      </c>
      <c r="E34" s="160">
        <v>0</v>
      </c>
      <c r="F34" s="160">
        <v>0</v>
      </c>
      <c r="G34" s="161">
        <v>0</v>
      </c>
      <c r="H34" s="159">
        <v>1</v>
      </c>
      <c r="I34" s="160">
        <v>13</v>
      </c>
      <c r="J34" s="162">
        <f t="shared" si="1"/>
        <v>14</v>
      </c>
    </row>
    <row r="35" spans="1:10" x14ac:dyDescent="0.25">
      <c r="A35" s="157">
        <v>32</v>
      </c>
      <c r="B35" s="163" t="s">
        <v>456</v>
      </c>
      <c r="C35" s="159">
        <v>0</v>
      </c>
      <c r="D35" s="164">
        <v>1</v>
      </c>
      <c r="E35" s="160">
        <v>0</v>
      </c>
      <c r="F35" s="160">
        <v>0</v>
      </c>
      <c r="G35" s="161">
        <v>0</v>
      </c>
      <c r="H35" s="159">
        <v>1</v>
      </c>
      <c r="I35" s="160">
        <v>13</v>
      </c>
      <c r="J35" s="162">
        <f t="shared" si="1"/>
        <v>14</v>
      </c>
    </row>
    <row r="36" spans="1:10" x14ac:dyDescent="0.25">
      <c r="A36" s="157">
        <v>33</v>
      </c>
      <c r="B36" s="163" t="s">
        <v>385</v>
      </c>
      <c r="C36" s="159">
        <v>0</v>
      </c>
      <c r="D36" s="160">
        <v>2</v>
      </c>
      <c r="E36" s="160">
        <v>0</v>
      </c>
      <c r="F36" s="160">
        <v>0</v>
      </c>
      <c r="G36" s="161">
        <v>0</v>
      </c>
      <c r="H36" s="159">
        <v>2</v>
      </c>
      <c r="I36" s="160">
        <v>10</v>
      </c>
      <c r="J36" s="162">
        <f t="shared" si="1"/>
        <v>12</v>
      </c>
    </row>
    <row r="37" spans="1:10" x14ac:dyDescent="0.25">
      <c r="A37" s="157">
        <v>34</v>
      </c>
      <c r="B37" s="163" t="s">
        <v>457</v>
      </c>
      <c r="C37" s="159">
        <v>0</v>
      </c>
      <c r="D37" s="164">
        <v>0</v>
      </c>
      <c r="E37" s="160">
        <v>0</v>
      </c>
      <c r="F37" s="160">
        <v>0</v>
      </c>
      <c r="G37" s="161">
        <v>0</v>
      </c>
      <c r="H37" s="159"/>
      <c r="I37" s="160">
        <v>5</v>
      </c>
      <c r="J37" s="162">
        <f t="shared" si="1"/>
        <v>5</v>
      </c>
    </row>
    <row r="38" spans="1:10" ht="15.75" thickBot="1" x14ac:dyDescent="0.3">
      <c r="A38" s="165">
        <v>35</v>
      </c>
      <c r="B38" s="166" t="s">
        <v>98</v>
      </c>
      <c r="C38" s="167">
        <v>3</v>
      </c>
      <c r="D38" s="168">
        <v>0</v>
      </c>
      <c r="E38" s="168">
        <v>0</v>
      </c>
      <c r="F38" s="168">
        <v>0</v>
      </c>
      <c r="G38" s="169">
        <f>F38/C38</f>
        <v>0</v>
      </c>
      <c r="H38" s="167"/>
      <c r="I38" s="168">
        <v>12</v>
      </c>
      <c r="J38" s="170">
        <f t="shared" si="1"/>
        <v>12</v>
      </c>
    </row>
    <row r="39" spans="1:10" ht="15.75" thickBot="1" x14ac:dyDescent="0.3">
      <c r="A39" s="171" t="s">
        <v>50</v>
      </c>
      <c r="B39" s="172"/>
      <c r="C39" s="173">
        <f>SUM(C4:C38)</f>
        <v>1200</v>
      </c>
      <c r="D39" s="174">
        <f>SUM(D4:D38)</f>
        <v>1829</v>
      </c>
      <c r="E39" s="174">
        <f>SUM(E4:E38)</f>
        <v>477</v>
      </c>
      <c r="F39" s="174">
        <f>SUM(F4:F38)</f>
        <v>310</v>
      </c>
      <c r="G39" s="175">
        <f t="shared" ref="G39" si="2">F39/C39</f>
        <v>0.25833333333333336</v>
      </c>
      <c r="H39" s="176">
        <f>SUM(H4:H38)</f>
        <v>1234</v>
      </c>
      <c r="I39" s="174">
        <f>SUM(I4:I38)</f>
        <v>2870</v>
      </c>
      <c r="J39" s="177">
        <f t="shared" si="1"/>
        <v>4104</v>
      </c>
    </row>
  </sheetData>
  <mergeCells count="9">
    <mergeCell ref="C2:C3"/>
    <mergeCell ref="D2:D3"/>
    <mergeCell ref="A2:B3"/>
    <mergeCell ref="A39:B39"/>
    <mergeCell ref="E2:E3"/>
    <mergeCell ref="F2:F3"/>
    <mergeCell ref="G2:G3"/>
    <mergeCell ref="A1:J1"/>
    <mergeCell ref="H2:J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E02DD-8592-4FE5-BC42-0CF86631620A}">
  <dimension ref="A1:J45"/>
  <sheetViews>
    <sheetView topLeftCell="A13" workbookViewId="0">
      <selection activeCell="M36" sqref="M36"/>
    </sheetView>
  </sheetViews>
  <sheetFormatPr defaultRowHeight="15" x14ac:dyDescent="0.25"/>
  <cols>
    <col min="2" max="2" width="23.140625" bestFit="1" customWidth="1"/>
    <col min="4" max="4" width="13" customWidth="1"/>
    <col min="5" max="6" width="14.28515625" customWidth="1"/>
    <col min="7" max="7" width="11.5703125" customWidth="1"/>
  </cols>
  <sheetData>
    <row r="1" spans="1:10" ht="24" thickBot="1" x14ac:dyDescent="0.3">
      <c r="A1" s="141" t="s">
        <v>458</v>
      </c>
      <c r="B1" s="142"/>
      <c r="C1" s="142"/>
      <c r="D1" s="142"/>
      <c r="E1" s="142"/>
      <c r="F1" s="142"/>
      <c r="G1" s="142"/>
      <c r="H1" s="142"/>
      <c r="I1" s="142"/>
      <c r="J1" s="143"/>
    </row>
    <row r="2" spans="1:10" x14ac:dyDescent="0.25">
      <c r="A2" s="178" t="s">
        <v>459</v>
      </c>
      <c r="B2" s="179" t="s">
        <v>136</v>
      </c>
      <c r="C2" s="146" t="s">
        <v>131</v>
      </c>
      <c r="D2" s="146" t="s">
        <v>391</v>
      </c>
      <c r="E2" s="146" t="s">
        <v>133</v>
      </c>
      <c r="F2" s="146" t="s">
        <v>392</v>
      </c>
      <c r="G2" s="146" t="s">
        <v>460</v>
      </c>
      <c r="H2" s="180" t="s">
        <v>449</v>
      </c>
      <c r="I2" s="148"/>
      <c r="J2" s="149"/>
    </row>
    <row r="3" spans="1:10" ht="45.75" thickBot="1" x14ac:dyDescent="0.3">
      <c r="A3" s="181"/>
      <c r="B3" s="182"/>
      <c r="C3" s="152"/>
      <c r="D3" s="152"/>
      <c r="E3" s="152"/>
      <c r="F3" s="152"/>
      <c r="G3" s="152"/>
      <c r="H3" s="155" t="s">
        <v>450</v>
      </c>
      <c r="I3" s="155" t="s">
        <v>451</v>
      </c>
      <c r="J3" s="156" t="s">
        <v>7</v>
      </c>
    </row>
    <row r="4" spans="1:10" x14ac:dyDescent="0.25">
      <c r="A4" s="183">
        <v>1</v>
      </c>
      <c r="B4" s="184" t="s">
        <v>165</v>
      </c>
      <c r="C4" s="185">
        <v>25</v>
      </c>
      <c r="D4" s="160">
        <v>15</v>
      </c>
      <c r="E4" s="160">
        <v>3</v>
      </c>
      <c r="F4" s="160">
        <v>2</v>
      </c>
      <c r="G4" s="186">
        <f t="shared" ref="G4:G45" si="0">F4/C4</f>
        <v>0.08</v>
      </c>
      <c r="H4" s="160">
        <v>13</v>
      </c>
      <c r="I4" s="160">
        <v>63</v>
      </c>
      <c r="J4" s="162">
        <f t="shared" ref="J4:J45" si="1">I4+H4</f>
        <v>76</v>
      </c>
    </row>
    <row r="5" spans="1:10" x14ac:dyDescent="0.25">
      <c r="A5" s="187">
        <v>2</v>
      </c>
      <c r="B5" s="188" t="s">
        <v>144</v>
      </c>
      <c r="C5" s="185">
        <v>34</v>
      </c>
      <c r="D5" s="164">
        <v>43</v>
      </c>
      <c r="E5" s="160">
        <v>17</v>
      </c>
      <c r="F5" s="160">
        <v>11</v>
      </c>
      <c r="G5" s="186">
        <f t="shared" si="0"/>
        <v>0.3235294117647059</v>
      </c>
      <c r="H5" s="164">
        <v>24</v>
      </c>
      <c r="I5" s="164">
        <v>69</v>
      </c>
      <c r="J5" s="189">
        <f t="shared" si="1"/>
        <v>93</v>
      </c>
    </row>
    <row r="6" spans="1:10" x14ac:dyDescent="0.25">
      <c r="A6" s="183">
        <v>3</v>
      </c>
      <c r="B6" s="188" t="s">
        <v>149</v>
      </c>
      <c r="C6" s="185">
        <v>15</v>
      </c>
      <c r="D6" s="164">
        <v>24</v>
      </c>
      <c r="E6" s="160">
        <v>2</v>
      </c>
      <c r="F6" s="160">
        <v>3</v>
      </c>
      <c r="G6" s="186">
        <f t="shared" si="0"/>
        <v>0.2</v>
      </c>
      <c r="H6" s="164">
        <v>21</v>
      </c>
      <c r="I6" s="164">
        <v>43</v>
      </c>
      <c r="J6" s="189">
        <f t="shared" si="1"/>
        <v>64</v>
      </c>
    </row>
    <row r="7" spans="1:10" x14ac:dyDescent="0.25">
      <c r="A7" s="187">
        <v>4</v>
      </c>
      <c r="B7" s="188" t="s">
        <v>158</v>
      </c>
      <c r="C7" s="185">
        <v>20</v>
      </c>
      <c r="D7" s="164">
        <v>25</v>
      </c>
      <c r="E7" s="160">
        <v>25</v>
      </c>
      <c r="F7" s="160">
        <v>19</v>
      </c>
      <c r="G7" s="186">
        <f t="shared" si="0"/>
        <v>0.95</v>
      </c>
      <c r="H7" s="164">
        <v>14</v>
      </c>
      <c r="I7" s="164">
        <v>29</v>
      </c>
      <c r="J7" s="189">
        <f t="shared" si="1"/>
        <v>43</v>
      </c>
    </row>
    <row r="8" spans="1:10" x14ac:dyDescent="0.25">
      <c r="A8" s="183">
        <v>5</v>
      </c>
      <c r="B8" s="188" t="s">
        <v>161</v>
      </c>
      <c r="C8" s="185">
        <v>24</v>
      </c>
      <c r="D8" s="164">
        <v>15</v>
      </c>
      <c r="E8" s="160">
        <v>3</v>
      </c>
      <c r="F8" s="160">
        <v>4</v>
      </c>
      <c r="G8" s="186">
        <f t="shared" si="0"/>
        <v>0.16666666666666666</v>
      </c>
      <c r="H8" s="164">
        <v>11</v>
      </c>
      <c r="I8" s="164">
        <v>28</v>
      </c>
      <c r="J8" s="189">
        <f t="shared" si="1"/>
        <v>39</v>
      </c>
    </row>
    <row r="9" spans="1:10" x14ac:dyDescent="0.25">
      <c r="A9" s="187">
        <v>6</v>
      </c>
      <c r="B9" s="188" t="s">
        <v>156</v>
      </c>
      <c r="C9" s="185">
        <v>20</v>
      </c>
      <c r="D9" s="164">
        <v>17</v>
      </c>
      <c r="E9" s="160">
        <v>1</v>
      </c>
      <c r="F9" s="160">
        <v>1</v>
      </c>
      <c r="G9" s="186">
        <f t="shared" si="0"/>
        <v>0.05</v>
      </c>
      <c r="H9" s="164">
        <v>12</v>
      </c>
      <c r="I9" s="164">
        <v>51</v>
      </c>
      <c r="J9" s="189">
        <f t="shared" si="1"/>
        <v>63</v>
      </c>
    </row>
    <row r="10" spans="1:10" x14ac:dyDescent="0.25">
      <c r="A10" s="183">
        <v>7</v>
      </c>
      <c r="B10" s="188" t="s">
        <v>173</v>
      </c>
      <c r="C10" s="185">
        <v>15</v>
      </c>
      <c r="D10" s="164">
        <v>22</v>
      </c>
      <c r="E10" s="160">
        <v>0</v>
      </c>
      <c r="F10" s="160">
        <v>1</v>
      </c>
      <c r="G10" s="186">
        <f t="shared" si="0"/>
        <v>6.6666666666666666E-2</v>
      </c>
      <c r="H10" s="164">
        <v>17</v>
      </c>
      <c r="I10" s="164">
        <v>31</v>
      </c>
      <c r="J10" s="189">
        <f t="shared" si="1"/>
        <v>48</v>
      </c>
    </row>
    <row r="11" spans="1:10" x14ac:dyDescent="0.25">
      <c r="A11" s="187">
        <v>8</v>
      </c>
      <c r="B11" s="188" t="s">
        <v>170</v>
      </c>
      <c r="C11" s="185">
        <v>23</v>
      </c>
      <c r="D11" s="164">
        <v>42</v>
      </c>
      <c r="E11" s="160">
        <v>13</v>
      </c>
      <c r="F11" s="160">
        <v>7</v>
      </c>
      <c r="G11" s="186">
        <f t="shared" si="0"/>
        <v>0.30434782608695654</v>
      </c>
      <c r="H11" s="164">
        <v>18</v>
      </c>
      <c r="I11" s="164">
        <v>49</v>
      </c>
      <c r="J11" s="189">
        <f t="shared" si="1"/>
        <v>67</v>
      </c>
    </row>
    <row r="12" spans="1:10" x14ac:dyDescent="0.25">
      <c r="A12" s="183">
        <v>9</v>
      </c>
      <c r="B12" s="188" t="s">
        <v>162</v>
      </c>
      <c r="C12" s="185">
        <v>20</v>
      </c>
      <c r="D12" s="164">
        <v>66</v>
      </c>
      <c r="E12" s="160">
        <v>3</v>
      </c>
      <c r="F12" s="160">
        <v>2</v>
      </c>
      <c r="G12" s="186">
        <f t="shared" si="0"/>
        <v>0.1</v>
      </c>
      <c r="H12" s="164">
        <v>56</v>
      </c>
      <c r="I12" s="164">
        <v>74</v>
      </c>
      <c r="J12" s="189">
        <f t="shared" si="1"/>
        <v>130</v>
      </c>
    </row>
    <row r="13" spans="1:10" x14ac:dyDescent="0.25">
      <c r="A13" s="187">
        <v>10</v>
      </c>
      <c r="B13" s="188" t="s">
        <v>159</v>
      </c>
      <c r="C13" s="185">
        <v>40</v>
      </c>
      <c r="D13" s="164">
        <v>85</v>
      </c>
      <c r="E13" s="160">
        <v>10</v>
      </c>
      <c r="F13" s="160">
        <v>6</v>
      </c>
      <c r="G13" s="186">
        <f t="shared" si="0"/>
        <v>0.15</v>
      </c>
      <c r="H13" s="164">
        <v>67</v>
      </c>
      <c r="I13" s="164">
        <v>159</v>
      </c>
      <c r="J13" s="189">
        <f t="shared" si="1"/>
        <v>226</v>
      </c>
    </row>
    <row r="14" spans="1:10" x14ac:dyDescent="0.25">
      <c r="A14" s="183">
        <v>11</v>
      </c>
      <c r="B14" s="188" t="s">
        <v>153</v>
      </c>
      <c r="C14" s="185">
        <v>28</v>
      </c>
      <c r="D14" s="164">
        <v>47</v>
      </c>
      <c r="E14" s="160">
        <v>6</v>
      </c>
      <c r="F14" s="160">
        <v>6</v>
      </c>
      <c r="G14" s="186">
        <f t="shared" si="0"/>
        <v>0.21428571428571427</v>
      </c>
      <c r="H14" s="164">
        <v>30</v>
      </c>
      <c r="I14" s="164">
        <v>64</v>
      </c>
      <c r="J14" s="189">
        <f t="shared" si="1"/>
        <v>94</v>
      </c>
    </row>
    <row r="15" spans="1:10" x14ac:dyDescent="0.25">
      <c r="A15" s="187">
        <v>12</v>
      </c>
      <c r="B15" s="188" t="s">
        <v>154</v>
      </c>
      <c r="C15" s="185">
        <v>32</v>
      </c>
      <c r="D15" s="164">
        <v>29</v>
      </c>
      <c r="E15" s="160">
        <v>8</v>
      </c>
      <c r="F15" s="160">
        <v>3</v>
      </c>
      <c r="G15" s="186">
        <f t="shared" si="0"/>
        <v>9.375E-2</v>
      </c>
      <c r="H15" s="164">
        <v>19</v>
      </c>
      <c r="I15" s="164">
        <v>71</v>
      </c>
      <c r="J15" s="189">
        <f t="shared" si="1"/>
        <v>90</v>
      </c>
    </row>
    <row r="16" spans="1:10" x14ac:dyDescent="0.25">
      <c r="A16" s="183">
        <v>13</v>
      </c>
      <c r="B16" s="188" t="s">
        <v>152</v>
      </c>
      <c r="C16" s="185">
        <v>70</v>
      </c>
      <c r="D16" s="164">
        <v>97</v>
      </c>
      <c r="E16" s="160">
        <v>45</v>
      </c>
      <c r="F16" s="160">
        <v>38</v>
      </c>
      <c r="G16" s="186">
        <f t="shared" si="0"/>
        <v>0.54285714285714282</v>
      </c>
      <c r="H16" s="164">
        <v>67</v>
      </c>
      <c r="I16" s="164">
        <v>196</v>
      </c>
      <c r="J16" s="189">
        <f t="shared" si="1"/>
        <v>263</v>
      </c>
    </row>
    <row r="17" spans="1:10" x14ac:dyDescent="0.25">
      <c r="A17" s="187">
        <v>14</v>
      </c>
      <c r="B17" s="188" t="s">
        <v>140</v>
      </c>
      <c r="C17" s="185">
        <v>65</v>
      </c>
      <c r="D17" s="164">
        <v>96</v>
      </c>
      <c r="E17" s="160">
        <v>29</v>
      </c>
      <c r="F17" s="160">
        <v>25</v>
      </c>
      <c r="G17" s="186">
        <f t="shared" si="0"/>
        <v>0.38461538461538464</v>
      </c>
      <c r="H17" s="164">
        <v>64</v>
      </c>
      <c r="I17" s="164">
        <v>254</v>
      </c>
      <c r="J17" s="189">
        <f t="shared" si="1"/>
        <v>318</v>
      </c>
    </row>
    <row r="18" spans="1:10" x14ac:dyDescent="0.25">
      <c r="A18" s="183">
        <v>15</v>
      </c>
      <c r="B18" s="188" t="s">
        <v>166</v>
      </c>
      <c r="C18" s="185">
        <v>15</v>
      </c>
      <c r="D18" s="164">
        <v>16</v>
      </c>
      <c r="E18" s="160">
        <v>0</v>
      </c>
      <c r="F18" s="160">
        <v>0</v>
      </c>
      <c r="G18" s="186">
        <f t="shared" si="0"/>
        <v>0</v>
      </c>
      <c r="H18" s="164">
        <v>11</v>
      </c>
      <c r="I18" s="164">
        <v>15</v>
      </c>
      <c r="J18" s="189">
        <f t="shared" si="1"/>
        <v>26</v>
      </c>
    </row>
    <row r="19" spans="1:10" x14ac:dyDescent="0.25">
      <c r="A19" s="187">
        <v>16</v>
      </c>
      <c r="B19" s="188" t="s">
        <v>139</v>
      </c>
      <c r="C19" s="185">
        <v>30</v>
      </c>
      <c r="D19" s="164">
        <v>31</v>
      </c>
      <c r="E19" s="160">
        <v>3</v>
      </c>
      <c r="F19" s="160">
        <v>2</v>
      </c>
      <c r="G19" s="186">
        <f t="shared" si="0"/>
        <v>6.6666666666666666E-2</v>
      </c>
      <c r="H19" s="164">
        <v>18</v>
      </c>
      <c r="I19" s="164">
        <v>40</v>
      </c>
      <c r="J19" s="189">
        <f t="shared" si="1"/>
        <v>58</v>
      </c>
    </row>
    <row r="20" spans="1:10" x14ac:dyDescent="0.25">
      <c r="A20" s="183">
        <v>17</v>
      </c>
      <c r="B20" s="188" t="s">
        <v>174</v>
      </c>
      <c r="C20" s="185">
        <v>15</v>
      </c>
      <c r="D20" s="164">
        <v>17</v>
      </c>
      <c r="E20" s="160">
        <v>4</v>
      </c>
      <c r="F20" s="160">
        <v>2</v>
      </c>
      <c r="G20" s="186">
        <f t="shared" si="0"/>
        <v>0.13333333333333333</v>
      </c>
      <c r="H20" s="164">
        <v>12</v>
      </c>
      <c r="I20" s="164">
        <v>22</v>
      </c>
      <c r="J20" s="189">
        <f t="shared" si="1"/>
        <v>34</v>
      </c>
    </row>
    <row r="21" spans="1:10" x14ac:dyDescent="0.25">
      <c r="A21" s="187">
        <v>18</v>
      </c>
      <c r="B21" s="188" t="s">
        <v>145</v>
      </c>
      <c r="C21" s="185">
        <v>29</v>
      </c>
      <c r="D21" s="164">
        <v>38</v>
      </c>
      <c r="E21" s="160">
        <v>30</v>
      </c>
      <c r="F21" s="160">
        <v>9</v>
      </c>
      <c r="G21" s="186">
        <f t="shared" si="0"/>
        <v>0.31034482758620691</v>
      </c>
      <c r="H21" s="164">
        <v>20</v>
      </c>
      <c r="I21" s="164">
        <v>43</v>
      </c>
      <c r="J21" s="189">
        <f t="shared" si="1"/>
        <v>63</v>
      </c>
    </row>
    <row r="22" spans="1:10" x14ac:dyDescent="0.25">
      <c r="A22" s="183">
        <v>19</v>
      </c>
      <c r="B22" s="188" t="s">
        <v>164</v>
      </c>
      <c r="C22" s="185">
        <v>23</v>
      </c>
      <c r="D22" s="164">
        <v>36</v>
      </c>
      <c r="E22" s="160">
        <v>4</v>
      </c>
      <c r="F22" s="160">
        <v>3</v>
      </c>
      <c r="G22" s="186">
        <f t="shared" si="0"/>
        <v>0.13043478260869565</v>
      </c>
      <c r="H22" s="164">
        <v>31</v>
      </c>
      <c r="I22" s="164">
        <v>62</v>
      </c>
      <c r="J22" s="189">
        <f t="shared" si="1"/>
        <v>93</v>
      </c>
    </row>
    <row r="23" spans="1:10" x14ac:dyDescent="0.25">
      <c r="A23" s="187">
        <v>20</v>
      </c>
      <c r="B23" s="188" t="s">
        <v>141</v>
      </c>
      <c r="C23" s="185">
        <v>50</v>
      </c>
      <c r="D23" s="164">
        <v>155</v>
      </c>
      <c r="E23" s="160">
        <v>24</v>
      </c>
      <c r="F23" s="160">
        <v>16</v>
      </c>
      <c r="G23" s="186">
        <f t="shared" si="0"/>
        <v>0.32</v>
      </c>
      <c r="H23" s="164">
        <v>116</v>
      </c>
      <c r="I23" s="164">
        <v>248</v>
      </c>
      <c r="J23" s="189">
        <f t="shared" si="1"/>
        <v>364</v>
      </c>
    </row>
    <row r="24" spans="1:10" x14ac:dyDescent="0.25">
      <c r="A24" s="183">
        <v>21</v>
      </c>
      <c r="B24" s="188" t="s">
        <v>146</v>
      </c>
      <c r="C24" s="185">
        <v>20</v>
      </c>
      <c r="D24" s="164">
        <v>30</v>
      </c>
      <c r="E24" s="160">
        <v>6</v>
      </c>
      <c r="F24" s="160">
        <v>2</v>
      </c>
      <c r="G24" s="186">
        <f t="shared" si="0"/>
        <v>0.1</v>
      </c>
      <c r="H24" s="164">
        <v>23</v>
      </c>
      <c r="I24" s="164">
        <v>41</v>
      </c>
      <c r="J24" s="189">
        <f t="shared" si="1"/>
        <v>64</v>
      </c>
    </row>
    <row r="25" spans="1:10" x14ac:dyDescent="0.25">
      <c r="A25" s="187">
        <v>22</v>
      </c>
      <c r="B25" s="188" t="s">
        <v>150</v>
      </c>
      <c r="C25" s="185">
        <v>20</v>
      </c>
      <c r="D25" s="164">
        <v>13</v>
      </c>
      <c r="E25" s="160">
        <v>1</v>
      </c>
      <c r="F25" s="160">
        <v>1</v>
      </c>
      <c r="G25" s="186">
        <f t="shared" si="0"/>
        <v>0.05</v>
      </c>
      <c r="H25" s="164">
        <v>12</v>
      </c>
      <c r="I25" s="164">
        <v>28</v>
      </c>
      <c r="J25" s="189">
        <f t="shared" si="1"/>
        <v>40</v>
      </c>
    </row>
    <row r="26" spans="1:10" x14ac:dyDescent="0.25">
      <c r="A26" s="183">
        <v>23</v>
      </c>
      <c r="B26" s="188" t="s">
        <v>175</v>
      </c>
      <c r="C26" s="185">
        <v>35</v>
      </c>
      <c r="D26" s="164">
        <v>26</v>
      </c>
      <c r="E26" s="160">
        <v>2</v>
      </c>
      <c r="F26" s="160">
        <v>1</v>
      </c>
      <c r="G26" s="186">
        <f t="shared" si="0"/>
        <v>2.8571428571428571E-2</v>
      </c>
      <c r="H26" s="164">
        <v>14</v>
      </c>
      <c r="I26" s="164">
        <v>76</v>
      </c>
      <c r="J26" s="189">
        <f t="shared" si="1"/>
        <v>90</v>
      </c>
    </row>
    <row r="27" spans="1:10" x14ac:dyDescent="0.25">
      <c r="A27" s="187">
        <v>24</v>
      </c>
      <c r="B27" s="188" t="s">
        <v>137</v>
      </c>
      <c r="C27" s="185">
        <v>93</v>
      </c>
      <c r="D27" s="164">
        <v>88</v>
      </c>
      <c r="E27" s="160">
        <v>26</v>
      </c>
      <c r="F27" s="160">
        <v>15</v>
      </c>
      <c r="G27" s="186">
        <f t="shared" si="0"/>
        <v>0.16129032258064516</v>
      </c>
      <c r="H27" s="164">
        <v>42</v>
      </c>
      <c r="I27" s="164">
        <v>63</v>
      </c>
      <c r="J27" s="189">
        <f t="shared" si="1"/>
        <v>105</v>
      </c>
    </row>
    <row r="28" spans="1:10" x14ac:dyDescent="0.25">
      <c r="A28" s="183">
        <v>25</v>
      </c>
      <c r="B28" s="188" t="s">
        <v>151</v>
      </c>
      <c r="C28" s="185">
        <v>39</v>
      </c>
      <c r="D28" s="164">
        <v>68</v>
      </c>
      <c r="E28" s="160">
        <v>28</v>
      </c>
      <c r="F28" s="160">
        <v>15</v>
      </c>
      <c r="G28" s="186">
        <f t="shared" si="0"/>
        <v>0.38461538461538464</v>
      </c>
      <c r="H28" s="164">
        <v>48</v>
      </c>
      <c r="I28" s="164">
        <v>182</v>
      </c>
      <c r="J28" s="189">
        <f t="shared" si="1"/>
        <v>230</v>
      </c>
    </row>
    <row r="29" spans="1:10" x14ac:dyDescent="0.25">
      <c r="A29" s="187">
        <v>26</v>
      </c>
      <c r="B29" s="188" t="s">
        <v>142</v>
      </c>
      <c r="C29" s="185">
        <v>27</v>
      </c>
      <c r="D29" s="164">
        <v>51</v>
      </c>
      <c r="E29" s="160">
        <v>16</v>
      </c>
      <c r="F29" s="160">
        <v>9</v>
      </c>
      <c r="G29" s="186">
        <f t="shared" si="0"/>
        <v>0.33333333333333331</v>
      </c>
      <c r="H29" s="164">
        <v>36</v>
      </c>
      <c r="I29" s="164">
        <v>54</v>
      </c>
      <c r="J29" s="189">
        <f t="shared" si="1"/>
        <v>90</v>
      </c>
    </row>
    <row r="30" spans="1:10" x14ac:dyDescent="0.25">
      <c r="A30" s="183">
        <v>27</v>
      </c>
      <c r="B30" s="188" t="s">
        <v>176</v>
      </c>
      <c r="C30" s="185">
        <v>15</v>
      </c>
      <c r="D30" s="164">
        <v>13</v>
      </c>
      <c r="E30" s="160">
        <v>3</v>
      </c>
      <c r="F30" s="160">
        <v>2</v>
      </c>
      <c r="G30" s="186">
        <f t="shared" si="0"/>
        <v>0.13333333333333333</v>
      </c>
      <c r="H30" s="164">
        <v>9</v>
      </c>
      <c r="I30" s="164">
        <v>21</v>
      </c>
      <c r="J30" s="189">
        <f t="shared" si="1"/>
        <v>30</v>
      </c>
    </row>
    <row r="31" spans="1:10" x14ac:dyDescent="0.25">
      <c r="A31" s="187">
        <v>28</v>
      </c>
      <c r="B31" s="188" t="s">
        <v>171</v>
      </c>
      <c r="C31" s="185">
        <v>32</v>
      </c>
      <c r="D31" s="164">
        <v>61</v>
      </c>
      <c r="E31" s="160">
        <v>7</v>
      </c>
      <c r="F31" s="160">
        <v>3</v>
      </c>
      <c r="G31" s="186">
        <f t="shared" si="0"/>
        <v>9.375E-2</v>
      </c>
      <c r="H31" s="164">
        <v>43</v>
      </c>
      <c r="I31" s="164">
        <v>106</v>
      </c>
      <c r="J31" s="189">
        <f t="shared" si="1"/>
        <v>149</v>
      </c>
    </row>
    <row r="32" spans="1:10" x14ac:dyDescent="0.25">
      <c r="A32" s="183">
        <v>29</v>
      </c>
      <c r="B32" s="188" t="s">
        <v>167</v>
      </c>
      <c r="C32" s="185">
        <v>15</v>
      </c>
      <c r="D32" s="164">
        <v>46</v>
      </c>
      <c r="E32" s="160">
        <v>3</v>
      </c>
      <c r="F32" s="160">
        <v>3</v>
      </c>
      <c r="G32" s="186">
        <f t="shared" si="0"/>
        <v>0.2</v>
      </c>
      <c r="H32" s="164">
        <v>23</v>
      </c>
      <c r="I32" s="164">
        <v>54</v>
      </c>
      <c r="J32" s="189">
        <f t="shared" si="1"/>
        <v>77</v>
      </c>
    </row>
    <row r="33" spans="1:10" x14ac:dyDescent="0.25">
      <c r="A33" s="187">
        <v>30</v>
      </c>
      <c r="B33" s="188" t="s">
        <v>157</v>
      </c>
      <c r="C33" s="185">
        <v>20</v>
      </c>
      <c r="D33" s="164">
        <v>29</v>
      </c>
      <c r="E33" s="160">
        <v>6</v>
      </c>
      <c r="F33" s="160">
        <v>3</v>
      </c>
      <c r="G33" s="186">
        <f t="shared" si="0"/>
        <v>0.15</v>
      </c>
      <c r="H33" s="164">
        <v>25</v>
      </c>
      <c r="I33" s="164">
        <v>64</v>
      </c>
      <c r="J33" s="189">
        <f t="shared" si="1"/>
        <v>89</v>
      </c>
    </row>
    <row r="34" spans="1:10" x14ac:dyDescent="0.25">
      <c r="A34" s="183">
        <v>31</v>
      </c>
      <c r="B34" s="188" t="s">
        <v>147</v>
      </c>
      <c r="C34" s="185">
        <v>20</v>
      </c>
      <c r="D34" s="164">
        <v>28</v>
      </c>
      <c r="E34" s="160">
        <v>9</v>
      </c>
      <c r="F34" s="160">
        <v>6</v>
      </c>
      <c r="G34" s="186">
        <f t="shared" si="0"/>
        <v>0.3</v>
      </c>
      <c r="H34" s="164">
        <v>26</v>
      </c>
      <c r="I34" s="164">
        <v>52</v>
      </c>
      <c r="J34" s="189">
        <f t="shared" si="1"/>
        <v>78</v>
      </c>
    </row>
    <row r="35" spans="1:10" x14ac:dyDescent="0.25">
      <c r="A35" s="187">
        <v>32</v>
      </c>
      <c r="B35" s="188" t="s">
        <v>169</v>
      </c>
      <c r="C35" s="185">
        <v>15</v>
      </c>
      <c r="D35" s="164">
        <v>16</v>
      </c>
      <c r="E35" s="160">
        <v>0</v>
      </c>
      <c r="F35" s="160">
        <v>0</v>
      </c>
      <c r="G35" s="186">
        <f t="shared" si="0"/>
        <v>0</v>
      </c>
      <c r="H35" s="164">
        <v>12</v>
      </c>
      <c r="I35" s="164">
        <v>22</v>
      </c>
      <c r="J35" s="189">
        <f t="shared" si="1"/>
        <v>34</v>
      </c>
    </row>
    <row r="36" spans="1:10" x14ac:dyDescent="0.25">
      <c r="A36" s="183">
        <v>33</v>
      </c>
      <c r="B36" s="188" t="s">
        <v>172</v>
      </c>
      <c r="C36" s="185">
        <v>20</v>
      </c>
      <c r="D36" s="164">
        <v>31</v>
      </c>
      <c r="E36" s="160">
        <v>6</v>
      </c>
      <c r="F36" s="160">
        <v>4</v>
      </c>
      <c r="G36" s="186">
        <f t="shared" si="0"/>
        <v>0.2</v>
      </c>
      <c r="H36" s="164">
        <v>15</v>
      </c>
      <c r="I36" s="164">
        <v>29</v>
      </c>
      <c r="J36" s="189">
        <f t="shared" si="1"/>
        <v>44</v>
      </c>
    </row>
    <row r="37" spans="1:10" x14ac:dyDescent="0.25">
      <c r="A37" s="187">
        <v>34</v>
      </c>
      <c r="B37" s="188" t="s">
        <v>138</v>
      </c>
      <c r="C37" s="185">
        <v>20</v>
      </c>
      <c r="D37" s="164">
        <v>8</v>
      </c>
      <c r="E37" s="160">
        <v>2</v>
      </c>
      <c r="F37" s="160">
        <v>1</v>
      </c>
      <c r="G37" s="186">
        <f t="shared" si="0"/>
        <v>0.05</v>
      </c>
      <c r="H37" s="164">
        <v>5</v>
      </c>
      <c r="I37" s="164">
        <v>15</v>
      </c>
      <c r="J37" s="189">
        <f t="shared" si="1"/>
        <v>20</v>
      </c>
    </row>
    <row r="38" spans="1:10" x14ac:dyDescent="0.25">
      <c r="A38" s="183">
        <v>35</v>
      </c>
      <c r="B38" s="188" t="s">
        <v>177</v>
      </c>
      <c r="C38" s="185">
        <v>15</v>
      </c>
      <c r="D38" s="164">
        <v>2</v>
      </c>
      <c r="E38" s="160">
        <v>0</v>
      </c>
      <c r="F38" s="160">
        <v>0</v>
      </c>
      <c r="G38" s="186">
        <f t="shared" si="0"/>
        <v>0</v>
      </c>
      <c r="H38" s="164">
        <v>2</v>
      </c>
      <c r="I38" s="164">
        <v>3</v>
      </c>
      <c r="J38" s="189">
        <f t="shared" si="1"/>
        <v>5</v>
      </c>
    </row>
    <row r="39" spans="1:10" x14ac:dyDescent="0.25">
      <c r="A39" s="187">
        <v>36</v>
      </c>
      <c r="B39" s="188" t="s">
        <v>143</v>
      </c>
      <c r="C39" s="185">
        <v>55</v>
      </c>
      <c r="D39" s="164">
        <v>186</v>
      </c>
      <c r="E39" s="160">
        <v>70</v>
      </c>
      <c r="F39" s="160">
        <v>42</v>
      </c>
      <c r="G39" s="186">
        <f t="shared" si="0"/>
        <v>0.76363636363636367</v>
      </c>
      <c r="H39" s="164">
        <v>99</v>
      </c>
      <c r="I39" s="164">
        <v>138</v>
      </c>
      <c r="J39" s="189">
        <f t="shared" si="1"/>
        <v>237</v>
      </c>
    </row>
    <row r="40" spans="1:10" x14ac:dyDescent="0.25">
      <c r="A40" s="183">
        <v>37</v>
      </c>
      <c r="B40" s="188" t="s">
        <v>148</v>
      </c>
      <c r="C40" s="185">
        <v>35</v>
      </c>
      <c r="D40" s="164">
        <v>84</v>
      </c>
      <c r="E40" s="160">
        <v>26</v>
      </c>
      <c r="F40" s="160">
        <v>17</v>
      </c>
      <c r="G40" s="186">
        <f t="shared" si="0"/>
        <v>0.48571428571428571</v>
      </c>
      <c r="H40" s="164">
        <v>58</v>
      </c>
      <c r="I40" s="164">
        <v>92</v>
      </c>
      <c r="J40" s="189">
        <f t="shared" si="1"/>
        <v>150</v>
      </c>
    </row>
    <row r="41" spans="1:10" x14ac:dyDescent="0.25">
      <c r="A41" s="187">
        <v>38</v>
      </c>
      <c r="B41" s="188" t="s">
        <v>168</v>
      </c>
      <c r="C41" s="185">
        <v>20</v>
      </c>
      <c r="D41" s="164">
        <v>35</v>
      </c>
      <c r="E41" s="160">
        <v>20</v>
      </c>
      <c r="F41" s="160">
        <v>16</v>
      </c>
      <c r="G41" s="186">
        <f t="shared" si="0"/>
        <v>0.8</v>
      </c>
      <c r="H41" s="164">
        <v>18</v>
      </c>
      <c r="I41" s="164">
        <v>37</v>
      </c>
      <c r="J41" s="189">
        <f t="shared" si="1"/>
        <v>55</v>
      </c>
    </row>
    <row r="42" spans="1:10" x14ac:dyDescent="0.25">
      <c r="A42" s="183">
        <v>39</v>
      </c>
      <c r="B42" s="188" t="s">
        <v>160</v>
      </c>
      <c r="C42" s="185">
        <v>43</v>
      </c>
      <c r="D42" s="164">
        <v>45</v>
      </c>
      <c r="E42" s="160">
        <v>4</v>
      </c>
      <c r="F42" s="160">
        <v>4</v>
      </c>
      <c r="G42" s="186">
        <f t="shared" si="0"/>
        <v>9.3023255813953487E-2</v>
      </c>
      <c r="H42" s="164">
        <v>40</v>
      </c>
      <c r="I42" s="164">
        <v>88</v>
      </c>
      <c r="J42" s="189">
        <f t="shared" si="1"/>
        <v>128</v>
      </c>
    </row>
    <row r="43" spans="1:10" x14ac:dyDescent="0.25">
      <c r="A43" s="187">
        <v>40</v>
      </c>
      <c r="B43" s="188" t="s">
        <v>163</v>
      </c>
      <c r="C43" s="185">
        <v>20</v>
      </c>
      <c r="D43" s="164">
        <v>23</v>
      </c>
      <c r="E43" s="160">
        <v>7</v>
      </c>
      <c r="F43" s="160">
        <v>5</v>
      </c>
      <c r="G43" s="186">
        <f t="shared" si="0"/>
        <v>0.25</v>
      </c>
      <c r="H43" s="164">
        <v>17</v>
      </c>
      <c r="I43" s="164">
        <v>35</v>
      </c>
      <c r="J43" s="189">
        <f t="shared" si="1"/>
        <v>52</v>
      </c>
    </row>
    <row r="44" spans="1:10" ht="15.75" thickBot="1" x14ac:dyDescent="0.3">
      <c r="A44" s="183">
        <v>41</v>
      </c>
      <c r="B44" s="190" t="s">
        <v>155</v>
      </c>
      <c r="C44" s="191">
        <v>28</v>
      </c>
      <c r="D44" s="192">
        <v>30</v>
      </c>
      <c r="E44" s="193">
        <v>5</v>
      </c>
      <c r="F44" s="193">
        <v>1</v>
      </c>
      <c r="G44" s="194">
        <f t="shared" si="0"/>
        <v>3.5714285714285712E-2</v>
      </c>
      <c r="H44" s="192">
        <v>26</v>
      </c>
      <c r="I44" s="192">
        <v>59</v>
      </c>
      <c r="J44" s="195">
        <f t="shared" si="1"/>
        <v>85</v>
      </c>
    </row>
    <row r="45" spans="1:10" ht="16.5" thickBot="1" x14ac:dyDescent="0.3">
      <c r="A45" s="196"/>
      <c r="B45" s="197" t="s">
        <v>50</v>
      </c>
      <c r="C45" s="198">
        <v>1200</v>
      </c>
      <c r="D45" s="198">
        <v>1829</v>
      </c>
      <c r="E45" s="198">
        <v>477</v>
      </c>
      <c r="F45" s="198">
        <v>310</v>
      </c>
      <c r="G45" s="199">
        <f t="shared" si="0"/>
        <v>0.25833333333333336</v>
      </c>
      <c r="H45" s="198">
        <v>1234</v>
      </c>
      <c r="I45" s="198">
        <v>2870</v>
      </c>
      <c r="J45" s="200">
        <f t="shared" si="1"/>
        <v>4104</v>
      </c>
    </row>
  </sheetData>
  <mergeCells count="10">
    <mergeCell ref="A45:B45"/>
    <mergeCell ref="A2:A3"/>
    <mergeCell ref="B2:B3"/>
    <mergeCell ref="C2:C3"/>
    <mergeCell ref="D2:D3"/>
    <mergeCell ref="E2:E3"/>
    <mergeCell ref="F2:F3"/>
    <mergeCell ref="G2:G3"/>
    <mergeCell ref="A1:J1"/>
    <mergeCell ref="H2:J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9AA73-7422-4FEF-8F9E-575CACA57202}">
  <dimension ref="A1:F72"/>
  <sheetViews>
    <sheetView topLeftCell="A41" workbookViewId="0">
      <selection activeCell="K67" sqref="K67"/>
    </sheetView>
  </sheetViews>
  <sheetFormatPr defaultRowHeight="15" x14ac:dyDescent="0.25"/>
  <cols>
    <col min="2" max="2" width="45.140625" bestFit="1" customWidth="1"/>
    <col min="3" max="3" width="16.28515625" customWidth="1"/>
    <col min="4" max="4" width="16.5703125" customWidth="1"/>
    <col min="6" max="6" width="13.28515625" customWidth="1"/>
  </cols>
  <sheetData>
    <row r="1" spans="1:6" ht="15" customHeight="1" x14ac:dyDescent="0.25">
      <c r="A1" s="201" t="s">
        <v>187</v>
      </c>
      <c r="B1" s="201"/>
      <c r="C1" s="201"/>
      <c r="D1" s="201"/>
      <c r="E1" s="201"/>
      <c r="F1" s="201"/>
    </row>
    <row r="2" spans="1:6" ht="15" customHeight="1" x14ac:dyDescent="0.25">
      <c r="A2" s="92" t="s">
        <v>442</v>
      </c>
      <c r="B2" s="92"/>
      <c r="C2" s="92"/>
      <c r="D2" s="92"/>
      <c r="E2" s="92"/>
      <c r="F2" s="92"/>
    </row>
    <row r="3" spans="1:6" ht="15" customHeight="1" x14ac:dyDescent="0.25">
      <c r="A3" s="93" t="s">
        <v>376</v>
      </c>
      <c r="B3" s="93"/>
      <c r="C3" s="93"/>
      <c r="D3" s="93"/>
      <c r="E3" s="93"/>
      <c r="F3" s="93"/>
    </row>
    <row r="4" spans="1:6" ht="15" customHeight="1" x14ac:dyDescent="0.25">
      <c r="A4" s="202" t="s">
        <v>461</v>
      </c>
      <c r="B4" s="202"/>
      <c r="C4" s="202"/>
      <c r="D4" s="202"/>
      <c r="E4" s="202"/>
      <c r="F4" s="202"/>
    </row>
    <row r="5" spans="1:6" ht="60" x14ac:dyDescent="0.25">
      <c r="A5" s="203" t="s">
        <v>377</v>
      </c>
      <c r="B5" s="203" t="s">
        <v>378</v>
      </c>
      <c r="C5" s="203" t="s">
        <v>462</v>
      </c>
      <c r="D5" s="204" t="s">
        <v>386</v>
      </c>
      <c r="E5" s="205" t="s">
        <v>463</v>
      </c>
      <c r="F5" s="206"/>
    </row>
    <row r="6" spans="1:6" ht="45" x14ac:dyDescent="0.25">
      <c r="A6" s="203"/>
      <c r="B6" s="203"/>
      <c r="C6" s="203"/>
      <c r="D6" s="204" t="s">
        <v>379</v>
      </c>
      <c r="E6" s="204" t="s">
        <v>379</v>
      </c>
      <c r="F6" s="207" t="s">
        <v>380</v>
      </c>
    </row>
    <row r="7" spans="1:6" x14ac:dyDescent="0.25">
      <c r="A7" s="62"/>
      <c r="B7" s="62"/>
      <c r="C7" s="62"/>
      <c r="D7" s="62"/>
      <c r="E7" s="62"/>
      <c r="F7" s="208"/>
    </row>
    <row r="8" spans="1:6" x14ac:dyDescent="0.25">
      <c r="A8" s="63">
        <v>1</v>
      </c>
      <c r="B8" s="63" t="s">
        <v>64</v>
      </c>
      <c r="C8" s="63">
        <v>0</v>
      </c>
      <c r="D8" s="63">
        <v>0</v>
      </c>
      <c r="E8" s="63">
        <v>0</v>
      </c>
      <c r="F8" s="209">
        <v>0</v>
      </c>
    </row>
    <row r="9" spans="1:6" x14ac:dyDescent="0.25">
      <c r="A9" s="63">
        <v>2</v>
      </c>
      <c r="B9" s="63" t="s">
        <v>65</v>
      </c>
      <c r="C9" s="63">
        <v>0</v>
      </c>
      <c r="D9" s="63">
        <v>0</v>
      </c>
      <c r="E9" s="63">
        <v>0</v>
      </c>
      <c r="F9" s="209">
        <v>0</v>
      </c>
    </row>
    <row r="10" spans="1:6" x14ac:dyDescent="0.25">
      <c r="A10" s="63">
        <v>3</v>
      </c>
      <c r="B10" s="63" t="s">
        <v>66</v>
      </c>
      <c r="C10" s="63">
        <v>0</v>
      </c>
      <c r="D10" s="63">
        <v>0</v>
      </c>
      <c r="E10" s="63">
        <v>0</v>
      </c>
      <c r="F10" s="209">
        <v>0</v>
      </c>
    </row>
    <row r="11" spans="1:6" x14ac:dyDescent="0.25">
      <c r="A11" s="63">
        <v>4</v>
      </c>
      <c r="B11" s="63" t="s">
        <v>67</v>
      </c>
      <c r="C11" s="63">
        <v>0</v>
      </c>
      <c r="D11" s="63">
        <v>0</v>
      </c>
      <c r="E11" s="63">
        <v>0</v>
      </c>
      <c r="F11" s="209">
        <v>0</v>
      </c>
    </row>
    <row r="12" spans="1:6" x14ac:dyDescent="0.25">
      <c r="A12" s="63">
        <v>5</v>
      </c>
      <c r="B12" s="63" t="s">
        <v>68</v>
      </c>
      <c r="C12" s="63">
        <v>0</v>
      </c>
      <c r="D12" s="63">
        <v>0</v>
      </c>
      <c r="E12" s="63">
        <v>0</v>
      </c>
      <c r="F12" s="209">
        <v>0</v>
      </c>
    </row>
    <row r="13" spans="1:6" x14ac:dyDescent="0.25">
      <c r="A13" s="63">
        <v>6</v>
      </c>
      <c r="B13" s="63" t="s">
        <v>69</v>
      </c>
      <c r="C13" s="63">
        <v>0</v>
      </c>
      <c r="D13" s="63">
        <v>0</v>
      </c>
      <c r="E13" s="63">
        <v>355</v>
      </c>
      <c r="F13" s="209">
        <v>101.14</v>
      </c>
    </row>
    <row r="14" spans="1:6" x14ac:dyDescent="0.25">
      <c r="A14" s="63">
        <v>7</v>
      </c>
      <c r="B14" s="63" t="s">
        <v>70</v>
      </c>
      <c r="C14" s="63">
        <v>0</v>
      </c>
      <c r="D14" s="63">
        <v>0</v>
      </c>
      <c r="E14" s="63">
        <v>0</v>
      </c>
      <c r="F14" s="209">
        <v>0</v>
      </c>
    </row>
    <row r="15" spans="1:6" x14ac:dyDescent="0.25">
      <c r="A15" s="63">
        <v>8</v>
      </c>
      <c r="B15" s="63" t="s">
        <v>71</v>
      </c>
      <c r="C15" s="63">
        <v>0</v>
      </c>
      <c r="D15" s="63">
        <v>0</v>
      </c>
      <c r="E15" s="63">
        <v>0</v>
      </c>
      <c r="F15" s="209">
        <v>0</v>
      </c>
    </row>
    <row r="16" spans="1:6" x14ac:dyDescent="0.25">
      <c r="A16" s="63">
        <v>9</v>
      </c>
      <c r="B16" s="63" t="s">
        <v>72</v>
      </c>
      <c r="C16" s="63">
        <v>0</v>
      </c>
      <c r="D16" s="63">
        <v>0</v>
      </c>
      <c r="E16" s="63">
        <v>0</v>
      </c>
      <c r="F16" s="209">
        <v>0</v>
      </c>
    </row>
    <row r="17" spans="1:6" x14ac:dyDescent="0.25">
      <c r="A17" s="63">
        <v>10</v>
      </c>
      <c r="B17" s="63" t="s">
        <v>73</v>
      </c>
      <c r="C17" s="63">
        <v>0</v>
      </c>
      <c r="D17" s="63">
        <v>0</v>
      </c>
      <c r="E17" s="63">
        <v>0</v>
      </c>
      <c r="F17" s="209">
        <v>0</v>
      </c>
    </row>
    <row r="18" spans="1:6" x14ac:dyDescent="0.25">
      <c r="A18" s="63">
        <v>11</v>
      </c>
      <c r="B18" s="63" t="s">
        <v>74</v>
      </c>
      <c r="C18" s="63">
        <v>0</v>
      </c>
      <c r="D18" s="63">
        <v>0</v>
      </c>
      <c r="E18" s="63">
        <v>2</v>
      </c>
      <c r="F18" s="209">
        <v>6</v>
      </c>
    </row>
    <row r="19" spans="1:6" x14ac:dyDescent="0.25">
      <c r="A19" s="63">
        <v>12</v>
      </c>
      <c r="B19" s="63" t="s">
        <v>75</v>
      </c>
      <c r="C19" s="63">
        <v>0</v>
      </c>
      <c r="D19" s="63">
        <v>0</v>
      </c>
      <c r="E19" s="63">
        <v>0</v>
      </c>
      <c r="F19" s="209">
        <v>0</v>
      </c>
    </row>
    <row r="20" spans="1:6" x14ac:dyDescent="0.25">
      <c r="A20" s="64"/>
      <c r="B20" s="64" t="s">
        <v>76</v>
      </c>
      <c r="C20" s="64">
        <f>SUM(C8:C19)</f>
        <v>0</v>
      </c>
      <c r="D20" s="64">
        <f>SUM(D8:D19)</f>
        <v>0</v>
      </c>
      <c r="E20" s="64">
        <f>SUM(E8:E19)</f>
        <v>357</v>
      </c>
      <c r="F20" s="210">
        <f>SUM(F8:F19)</f>
        <v>107.14</v>
      </c>
    </row>
    <row r="21" spans="1:6" x14ac:dyDescent="0.25">
      <c r="A21" s="64"/>
      <c r="B21" s="91" t="s">
        <v>77</v>
      </c>
      <c r="C21" s="91"/>
      <c r="D21" s="91"/>
      <c r="E21" s="91"/>
      <c r="F21" s="211"/>
    </row>
    <row r="22" spans="1:6" x14ac:dyDescent="0.25">
      <c r="A22" s="63">
        <v>13</v>
      </c>
      <c r="B22" s="63" t="s">
        <v>78</v>
      </c>
      <c r="C22" s="63">
        <v>0</v>
      </c>
      <c r="D22" s="63">
        <v>5204</v>
      </c>
      <c r="E22" s="63">
        <v>4990</v>
      </c>
      <c r="F22" s="209">
        <v>10628.75</v>
      </c>
    </row>
    <row r="23" spans="1:6" x14ac:dyDescent="0.25">
      <c r="A23" s="63">
        <v>14</v>
      </c>
      <c r="B23" s="63" t="s">
        <v>79</v>
      </c>
      <c r="C23" s="63">
        <v>0</v>
      </c>
      <c r="D23" s="63">
        <v>0</v>
      </c>
      <c r="E23" s="63">
        <v>0</v>
      </c>
      <c r="F23" s="209">
        <v>0</v>
      </c>
    </row>
    <row r="24" spans="1:6" x14ac:dyDescent="0.25">
      <c r="A24" s="63">
        <v>15</v>
      </c>
      <c r="B24" s="63" t="s">
        <v>80</v>
      </c>
      <c r="C24" s="63">
        <v>0</v>
      </c>
      <c r="D24" s="63">
        <v>3255</v>
      </c>
      <c r="E24" s="63">
        <v>0</v>
      </c>
      <c r="F24" s="209">
        <v>0</v>
      </c>
    </row>
    <row r="25" spans="1:6" x14ac:dyDescent="0.25">
      <c r="A25" s="63">
        <v>16</v>
      </c>
      <c r="B25" s="63" t="s">
        <v>81</v>
      </c>
      <c r="C25" s="63">
        <v>0</v>
      </c>
      <c r="D25" s="63">
        <v>0</v>
      </c>
      <c r="E25" s="63">
        <v>0</v>
      </c>
      <c r="F25" s="209">
        <v>0</v>
      </c>
    </row>
    <row r="26" spans="1:6" x14ac:dyDescent="0.25">
      <c r="A26" s="63">
        <v>17</v>
      </c>
      <c r="B26" s="63" t="s">
        <v>82</v>
      </c>
      <c r="C26" s="63">
        <v>0</v>
      </c>
      <c r="D26" s="63">
        <v>10296</v>
      </c>
      <c r="E26" s="63">
        <v>10296</v>
      </c>
      <c r="F26" s="209">
        <v>1537.81</v>
      </c>
    </row>
    <row r="27" spans="1:6" x14ac:dyDescent="0.25">
      <c r="A27" s="63">
        <v>18</v>
      </c>
      <c r="B27" s="63" t="s">
        <v>83</v>
      </c>
      <c r="C27" s="63">
        <v>0</v>
      </c>
      <c r="D27" s="63">
        <v>0</v>
      </c>
      <c r="E27" s="63">
        <v>0</v>
      </c>
      <c r="F27" s="209">
        <v>0</v>
      </c>
    </row>
    <row r="28" spans="1:6" x14ac:dyDescent="0.25">
      <c r="A28" s="63">
        <v>19</v>
      </c>
      <c r="B28" s="63" t="s">
        <v>84</v>
      </c>
      <c r="C28" s="63">
        <v>0</v>
      </c>
      <c r="D28" s="63">
        <v>0</v>
      </c>
      <c r="E28" s="63">
        <v>0</v>
      </c>
      <c r="F28" s="209">
        <v>0</v>
      </c>
    </row>
    <row r="29" spans="1:6" x14ac:dyDescent="0.25">
      <c r="A29" s="63">
        <v>20</v>
      </c>
      <c r="B29" s="63" t="s">
        <v>85</v>
      </c>
      <c r="C29" s="63">
        <v>0</v>
      </c>
      <c r="D29" s="63">
        <v>13714</v>
      </c>
      <c r="E29" s="63">
        <v>13714</v>
      </c>
      <c r="F29" s="209">
        <v>8025.71</v>
      </c>
    </row>
    <row r="30" spans="1:6" x14ac:dyDescent="0.25">
      <c r="A30" s="63">
        <v>21</v>
      </c>
      <c r="B30" s="63" t="s">
        <v>86</v>
      </c>
      <c r="C30" s="63">
        <v>0</v>
      </c>
      <c r="D30" s="63">
        <v>0</v>
      </c>
      <c r="E30" s="63">
        <v>0</v>
      </c>
      <c r="F30" s="209">
        <v>0</v>
      </c>
    </row>
    <row r="31" spans="1:6" x14ac:dyDescent="0.25">
      <c r="A31" s="63">
        <v>22</v>
      </c>
      <c r="B31" s="63" t="s">
        <v>87</v>
      </c>
      <c r="C31" s="63">
        <v>0</v>
      </c>
      <c r="D31" s="63">
        <v>1</v>
      </c>
      <c r="E31" s="63">
        <v>1</v>
      </c>
      <c r="F31" s="209">
        <v>1.07</v>
      </c>
    </row>
    <row r="32" spans="1:6" x14ac:dyDescent="0.25">
      <c r="A32" s="63">
        <v>23</v>
      </c>
      <c r="B32" s="63" t="s">
        <v>88</v>
      </c>
      <c r="C32" s="63">
        <v>0</v>
      </c>
      <c r="D32" s="63">
        <v>0</v>
      </c>
      <c r="E32" s="63">
        <v>42736</v>
      </c>
      <c r="F32" s="209">
        <v>27351.81</v>
      </c>
    </row>
    <row r="33" spans="1:6" x14ac:dyDescent="0.25">
      <c r="A33" s="63">
        <v>24</v>
      </c>
      <c r="B33" s="63" t="s">
        <v>89</v>
      </c>
      <c r="C33" s="63">
        <v>0</v>
      </c>
      <c r="D33" s="63">
        <v>0</v>
      </c>
      <c r="E33" s="63">
        <v>0</v>
      </c>
      <c r="F33" s="209">
        <v>0</v>
      </c>
    </row>
    <row r="34" spans="1:6" x14ac:dyDescent="0.25">
      <c r="A34" s="63">
        <v>25</v>
      </c>
      <c r="B34" s="63" t="s">
        <v>90</v>
      </c>
      <c r="C34" s="63">
        <v>0</v>
      </c>
      <c r="D34" s="63">
        <v>0</v>
      </c>
      <c r="E34" s="63">
        <v>0</v>
      </c>
      <c r="F34" s="209">
        <v>0</v>
      </c>
    </row>
    <row r="35" spans="1:6" x14ac:dyDescent="0.25">
      <c r="A35" s="63">
        <v>26</v>
      </c>
      <c r="B35" s="63" t="s">
        <v>91</v>
      </c>
      <c r="C35" s="63">
        <v>0</v>
      </c>
      <c r="D35" s="63">
        <v>0</v>
      </c>
      <c r="E35" s="63">
        <v>0</v>
      </c>
      <c r="F35" s="209">
        <v>0</v>
      </c>
    </row>
    <row r="36" spans="1:6" x14ac:dyDescent="0.25">
      <c r="A36" s="63">
        <v>27</v>
      </c>
      <c r="B36" s="63" t="s">
        <v>92</v>
      </c>
      <c r="C36" s="63">
        <v>0</v>
      </c>
      <c r="D36" s="63">
        <v>0</v>
      </c>
      <c r="E36" s="63">
        <v>0</v>
      </c>
      <c r="F36" s="209">
        <v>0</v>
      </c>
    </row>
    <row r="37" spans="1:6" x14ac:dyDescent="0.25">
      <c r="A37" s="63">
        <v>28</v>
      </c>
      <c r="B37" s="63" t="s">
        <v>93</v>
      </c>
      <c r="C37" s="63">
        <v>0</v>
      </c>
      <c r="D37" s="63">
        <v>4821</v>
      </c>
      <c r="E37" s="63">
        <v>449</v>
      </c>
      <c r="F37" s="209">
        <v>1537.62</v>
      </c>
    </row>
    <row r="38" spans="1:6" x14ac:dyDescent="0.25">
      <c r="A38" s="63">
        <v>29</v>
      </c>
      <c r="B38" s="63" t="s">
        <v>94</v>
      </c>
      <c r="C38" s="63">
        <v>0</v>
      </c>
      <c r="D38" s="63">
        <v>0</v>
      </c>
      <c r="E38" s="63">
        <v>0</v>
      </c>
      <c r="F38" s="209">
        <v>0</v>
      </c>
    </row>
    <row r="39" spans="1:6" x14ac:dyDescent="0.25">
      <c r="A39" s="63">
        <v>30</v>
      </c>
      <c r="B39" s="63" t="s">
        <v>95</v>
      </c>
      <c r="C39" s="63">
        <v>0</v>
      </c>
      <c r="D39" s="63">
        <v>42854</v>
      </c>
      <c r="E39" s="63">
        <v>7633</v>
      </c>
      <c r="F39" s="209">
        <v>19500.669999999998</v>
      </c>
    </row>
    <row r="40" spans="1:6" x14ac:dyDescent="0.25">
      <c r="A40" s="63">
        <v>31</v>
      </c>
      <c r="B40" s="63" t="s">
        <v>96</v>
      </c>
      <c r="C40" s="63">
        <v>0</v>
      </c>
      <c r="D40" s="63">
        <v>0</v>
      </c>
      <c r="E40" s="63">
        <v>0</v>
      </c>
      <c r="F40" s="209">
        <v>0</v>
      </c>
    </row>
    <row r="41" spans="1:6" x14ac:dyDescent="0.25">
      <c r="A41" s="63">
        <v>32</v>
      </c>
      <c r="B41" s="63" t="s">
        <v>97</v>
      </c>
      <c r="C41" s="63">
        <v>0</v>
      </c>
      <c r="D41" s="63">
        <v>0</v>
      </c>
      <c r="E41" s="63">
        <v>0</v>
      </c>
      <c r="F41" s="209">
        <v>0</v>
      </c>
    </row>
    <row r="42" spans="1:6" x14ac:dyDescent="0.25">
      <c r="A42" s="63">
        <v>33</v>
      </c>
      <c r="B42" s="63" t="s">
        <v>98</v>
      </c>
      <c r="C42" s="63">
        <v>0</v>
      </c>
      <c r="D42" s="63">
        <v>7492</v>
      </c>
      <c r="E42" s="63">
        <v>1019</v>
      </c>
      <c r="F42" s="209">
        <v>4449.68</v>
      </c>
    </row>
    <row r="43" spans="1:6" x14ac:dyDescent="0.25">
      <c r="A43" s="63">
        <v>34</v>
      </c>
      <c r="B43" s="63" t="s">
        <v>99</v>
      </c>
      <c r="C43" s="63">
        <v>0</v>
      </c>
      <c r="D43" s="63">
        <v>0</v>
      </c>
      <c r="E43" s="63">
        <v>0</v>
      </c>
      <c r="F43" s="209">
        <v>0</v>
      </c>
    </row>
    <row r="44" spans="1:6" x14ac:dyDescent="0.25">
      <c r="A44" s="63">
        <v>35</v>
      </c>
      <c r="B44" s="63" t="s">
        <v>100</v>
      </c>
      <c r="C44" s="63">
        <v>0</v>
      </c>
      <c r="D44" s="63">
        <v>0</v>
      </c>
      <c r="E44" s="63">
        <v>0</v>
      </c>
      <c r="F44" s="209">
        <v>0</v>
      </c>
    </row>
    <row r="45" spans="1:6" x14ac:dyDescent="0.25">
      <c r="A45" s="63">
        <v>36</v>
      </c>
      <c r="B45" s="63" t="s">
        <v>101</v>
      </c>
      <c r="C45" s="63">
        <v>0</v>
      </c>
      <c r="D45" s="63">
        <v>0</v>
      </c>
      <c r="E45" s="63">
        <v>0</v>
      </c>
      <c r="F45" s="209">
        <v>0</v>
      </c>
    </row>
    <row r="46" spans="1:6" x14ac:dyDescent="0.25">
      <c r="A46" s="63">
        <v>37</v>
      </c>
      <c r="B46" s="63" t="s">
        <v>102</v>
      </c>
      <c r="C46" s="63">
        <v>0</v>
      </c>
      <c r="D46" s="63">
        <v>0</v>
      </c>
      <c r="E46" s="63">
        <v>0</v>
      </c>
      <c r="F46" s="209">
        <v>0</v>
      </c>
    </row>
    <row r="47" spans="1:6" x14ac:dyDescent="0.25">
      <c r="A47" s="64"/>
      <c r="B47" s="64" t="s">
        <v>103</v>
      </c>
      <c r="C47" s="64">
        <f>SUM(C21:C46)</f>
        <v>0</v>
      </c>
      <c r="D47" s="64">
        <f>SUM(D21:D46)</f>
        <v>87637</v>
      </c>
      <c r="E47" s="64">
        <f>SUM(E21:E46)</f>
        <v>80838</v>
      </c>
      <c r="F47" s="210">
        <f>SUM(F21:F46)</f>
        <v>73033.119999999995</v>
      </c>
    </row>
    <row r="48" spans="1:6" x14ac:dyDescent="0.25">
      <c r="A48" s="64"/>
      <c r="B48" s="64" t="s">
        <v>104</v>
      </c>
      <c r="C48" s="64">
        <f>SUM(C20,C47)</f>
        <v>0</v>
      </c>
      <c r="D48" s="64">
        <f>SUM(D20,D47)</f>
        <v>87637</v>
      </c>
      <c r="E48" s="64">
        <f>SUM(E20,E47)</f>
        <v>81195</v>
      </c>
      <c r="F48" s="210">
        <f>SUM(F20,F47)</f>
        <v>73140.259999999995</v>
      </c>
    </row>
    <row r="49" spans="1:6" x14ac:dyDescent="0.25">
      <c r="A49" s="64"/>
      <c r="B49" s="91" t="s">
        <v>105</v>
      </c>
      <c r="C49" s="91"/>
      <c r="D49" s="91"/>
      <c r="E49" s="91"/>
      <c r="F49" s="211"/>
    </row>
    <row r="50" spans="1:6" x14ac:dyDescent="0.25">
      <c r="A50" s="63">
        <v>38</v>
      </c>
      <c r="B50" s="63" t="s">
        <v>106</v>
      </c>
      <c r="C50" s="63">
        <v>0</v>
      </c>
      <c r="D50" s="63">
        <v>5747</v>
      </c>
      <c r="E50" s="63">
        <v>56</v>
      </c>
      <c r="F50" s="209">
        <v>27</v>
      </c>
    </row>
    <row r="51" spans="1:6" x14ac:dyDescent="0.25">
      <c r="A51" s="64"/>
      <c r="B51" s="64" t="s">
        <v>107</v>
      </c>
      <c r="C51" s="64">
        <f>SUM(C49:C50)</f>
        <v>0</v>
      </c>
      <c r="D51" s="64">
        <f>SUM(D49:D50)</f>
        <v>5747</v>
      </c>
      <c r="E51" s="64">
        <f>SUM(E49:E50)</f>
        <v>56</v>
      </c>
      <c r="F51" s="210">
        <f>SUM(F49:F50)</f>
        <v>27</v>
      </c>
    </row>
    <row r="52" spans="1:6" x14ac:dyDescent="0.25">
      <c r="A52" s="64"/>
      <c r="B52" s="91" t="s">
        <v>108</v>
      </c>
      <c r="C52" s="91"/>
      <c r="D52" s="91"/>
      <c r="E52" s="91"/>
      <c r="F52" s="211"/>
    </row>
    <row r="53" spans="1:6" x14ac:dyDescent="0.25">
      <c r="A53" s="63">
        <v>39</v>
      </c>
      <c r="B53" s="63" t="s">
        <v>109</v>
      </c>
      <c r="C53" s="63">
        <v>0</v>
      </c>
      <c r="D53" s="63">
        <v>3</v>
      </c>
      <c r="E53" s="63">
        <v>50</v>
      </c>
      <c r="F53" s="209">
        <v>95</v>
      </c>
    </row>
    <row r="54" spans="1:6" x14ac:dyDescent="0.25">
      <c r="A54" s="63">
        <v>40</v>
      </c>
      <c r="B54" s="63" t="s">
        <v>110</v>
      </c>
      <c r="C54" s="63">
        <v>0</v>
      </c>
      <c r="D54" s="63">
        <v>0</v>
      </c>
      <c r="E54" s="63">
        <v>0</v>
      </c>
      <c r="F54" s="209">
        <v>0</v>
      </c>
    </row>
    <row r="55" spans="1:6" x14ac:dyDescent="0.25">
      <c r="A55" s="64"/>
      <c r="B55" s="64" t="s">
        <v>111</v>
      </c>
      <c r="C55" s="64">
        <f>SUM(C52:C54)</f>
        <v>0</v>
      </c>
      <c r="D55" s="64">
        <f>SUM(D52:D54)</f>
        <v>3</v>
      </c>
      <c r="E55" s="64">
        <f>SUM(E52:E54)</f>
        <v>50</v>
      </c>
      <c r="F55" s="210">
        <f>SUM(F52:F54)</f>
        <v>95</v>
      </c>
    </row>
    <row r="56" spans="1:6" x14ac:dyDescent="0.25">
      <c r="A56" s="64"/>
      <c r="B56" s="91" t="s">
        <v>112</v>
      </c>
      <c r="C56" s="91"/>
      <c r="D56" s="91"/>
      <c r="E56" s="91"/>
      <c r="F56" s="211"/>
    </row>
    <row r="57" spans="1:6" x14ac:dyDescent="0.25">
      <c r="A57" s="63">
        <v>41</v>
      </c>
      <c r="B57" s="63" t="s">
        <v>113</v>
      </c>
      <c r="C57" s="63">
        <v>0</v>
      </c>
      <c r="D57" s="63">
        <v>70723</v>
      </c>
      <c r="E57" s="63">
        <v>19967</v>
      </c>
      <c r="F57" s="209">
        <v>12565.74</v>
      </c>
    </row>
    <row r="58" spans="1:6" x14ac:dyDescent="0.25">
      <c r="A58" s="63">
        <v>42</v>
      </c>
      <c r="B58" s="63" t="s">
        <v>114</v>
      </c>
      <c r="C58" s="63">
        <v>0</v>
      </c>
      <c r="D58" s="63">
        <v>1043</v>
      </c>
      <c r="E58" s="63">
        <v>1043</v>
      </c>
      <c r="F58" s="209">
        <v>270.93</v>
      </c>
    </row>
    <row r="59" spans="1:6" x14ac:dyDescent="0.25">
      <c r="A59" s="63">
        <v>43</v>
      </c>
      <c r="B59" s="63" t="s">
        <v>115</v>
      </c>
      <c r="C59" s="63">
        <v>0</v>
      </c>
      <c r="D59" s="63">
        <v>0</v>
      </c>
      <c r="E59" s="63">
        <v>0</v>
      </c>
      <c r="F59" s="209">
        <v>0</v>
      </c>
    </row>
    <row r="60" spans="1:6" x14ac:dyDescent="0.25">
      <c r="A60" s="63">
        <v>44</v>
      </c>
      <c r="B60" s="63" t="s">
        <v>116</v>
      </c>
      <c r="C60" s="63">
        <v>0</v>
      </c>
      <c r="D60" s="63">
        <v>251</v>
      </c>
      <c r="E60" s="63">
        <v>251</v>
      </c>
      <c r="F60" s="209">
        <v>553.57000000000005</v>
      </c>
    </row>
    <row r="61" spans="1:6" x14ac:dyDescent="0.25">
      <c r="A61" s="63">
        <v>45</v>
      </c>
      <c r="B61" s="63" t="s">
        <v>117</v>
      </c>
      <c r="C61" s="63">
        <v>0</v>
      </c>
      <c r="D61" s="63">
        <v>0</v>
      </c>
      <c r="E61" s="63">
        <v>0</v>
      </c>
      <c r="F61" s="209">
        <v>0</v>
      </c>
    </row>
    <row r="62" spans="1:6" x14ac:dyDescent="0.25">
      <c r="A62" s="63">
        <v>46</v>
      </c>
      <c r="B62" s="63" t="s">
        <v>118</v>
      </c>
      <c r="C62" s="63">
        <v>0</v>
      </c>
      <c r="D62" s="63">
        <v>44781</v>
      </c>
      <c r="E62" s="63">
        <v>5121</v>
      </c>
      <c r="F62" s="209">
        <v>2984</v>
      </c>
    </row>
    <row r="63" spans="1:6" x14ac:dyDescent="0.25">
      <c r="A63" s="63">
        <v>47</v>
      </c>
      <c r="B63" s="63" t="s">
        <v>119</v>
      </c>
      <c r="C63" s="63">
        <v>0</v>
      </c>
      <c r="D63" s="63">
        <v>0</v>
      </c>
      <c r="E63" s="63">
        <v>0</v>
      </c>
      <c r="F63" s="209">
        <v>0</v>
      </c>
    </row>
    <row r="64" spans="1:6" x14ac:dyDescent="0.25">
      <c r="A64" s="63">
        <v>48</v>
      </c>
      <c r="B64" s="63" t="s">
        <v>120</v>
      </c>
      <c r="C64" s="63">
        <v>0</v>
      </c>
      <c r="D64" s="63">
        <v>560</v>
      </c>
      <c r="E64" s="63">
        <v>560</v>
      </c>
      <c r="F64" s="209">
        <v>1618.9</v>
      </c>
    </row>
    <row r="65" spans="1:6" x14ac:dyDescent="0.25">
      <c r="A65" s="63">
        <v>49</v>
      </c>
      <c r="B65" s="63" t="s">
        <v>121</v>
      </c>
      <c r="C65" s="63">
        <v>0</v>
      </c>
      <c r="D65" s="63">
        <v>1858</v>
      </c>
      <c r="E65" s="63">
        <v>2068</v>
      </c>
      <c r="F65" s="209">
        <v>2273.62</v>
      </c>
    </row>
    <row r="66" spans="1:6" x14ac:dyDescent="0.25">
      <c r="A66" s="64"/>
      <c r="B66" s="64" t="s">
        <v>122</v>
      </c>
      <c r="C66" s="64">
        <f>SUM(C56:C65)</f>
        <v>0</v>
      </c>
      <c r="D66" s="64">
        <f>SUM(D56:D65)</f>
        <v>119216</v>
      </c>
      <c r="E66" s="64">
        <f>SUM(E56:E65)</f>
        <v>29010</v>
      </c>
      <c r="F66" s="210">
        <f>SUM(F56:F65)</f>
        <v>20266.759999999998</v>
      </c>
    </row>
    <row r="67" spans="1:6" x14ac:dyDescent="0.25">
      <c r="A67" s="64"/>
      <c r="B67" s="91" t="s">
        <v>123</v>
      </c>
      <c r="C67" s="91"/>
      <c r="D67" s="91"/>
      <c r="E67" s="91"/>
      <c r="F67" s="211"/>
    </row>
    <row r="68" spans="1:6" x14ac:dyDescent="0.25">
      <c r="A68" s="63">
        <v>50</v>
      </c>
      <c r="B68" s="63" t="s">
        <v>124</v>
      </c>
      <c r="C68" s="63">
        <v>0</v>
      </c>
      <c r="D68" s="63">
        <v>0</v>
      </c>
      <c r="E68" s="63">
        <v>0</v>
      </c>
      <c r="F68" s="209">
        <v>0</v>
      </c>
    </row>
    <row r="69" spans="1:6" x14ac:dyDescent="0.25">
      <c r="A69" s="63">
        <v>51</v>
      </c>
      <c r="B69" s="63" t="s">
        <v>125</v>
      </c>
      <c r="C69" s="63">
        <v>0</v>
      </c>
      <c r="D69" s="63">
        <v>0</v>
      </c>
      <c r="E69" s="63">
        <v>0</v>
      </c>
      <c r="F69" s="209">
        <v>0</v>
      </c>
    </row>
    <row r="70" spans="1:6" x14ac:dyDescent="0.25">
      <c r="A70" s="63">
        <v>52</v>
      </c>
      <c r="B70" s="63" t="s">
        <v>126</v>
      </c>
      <c r="C70" s="63">
        <v>0</v>
      </c>
      <c r="D70" s="63">
        <v>0</v>
      </c>
      <c r="E70" s="63">
        <v>0</v>
      </c>
      <c r="F70" s="209">
        <v>0</v>
      </c>
    </row>
    <row r="71" spans="1:6" x14ac:dyDescent="0.25">
      <c r="A71" s="64"/>
      <c r="B71" s="64" t="s">
        <v>127</v>
      </c>
      <c r="C71" s="64">
        <f>SUM(C67:C70)</f>
        <v>0</v>
      </c>
      <c r="D71" s="64">
        <f>SUM(D67:D70)</f>
        <v>0</v>
      </c>
      <c r="E71" s="64">
        <f>SUM(E67:E70)</f>
        <v>0</v>
      </c>
      <c r="F71" s="210">
        <f>SUM(F67:F70)</f>
        <v>0</v>
      </c>
    </row>
    <row r="72" spans="1:6" x14ac:dyDescent="0.25">
      <c r="A72" s="64"/>
      <c r="B72" s="64" t="s">
        <v>50</v>
      </c>
      <c r="C72" s="64">
        <f>SUM(C48,C51,C55,C66,C71)</f>
        <v>0</v>
      </c>
      <c r="D72" s="64">
        <f>SUM(D48,D51,D55,D66,D71)</f>
        <v>212603</v>
      </c>
      <c r="E72" s="64">
        <f>SUM(E48,E51,E55,E66,E71)</f>
        <v>110311</v>
      </c>
      <c r="F72" s="210">
        <f>SUM(F48,F51,F55,F66,F71)</f>
        <v>93529.01999999999</v>
      </c>
    </row>
  </sheetData>
  <mergeCells count="13">
    <mergeCell ref="A3:F3"/>
    <mergeCell ref="A5:A6"/>
    <mergeCell ref="B5:B6"/>
    <mergeCell ref="C5:C6"/>
    <mergeCell ref="E5:F5"/>
    <mergeCell ref="A1:F1"/>
    <mergeCell ref="A2:F2"/>
    <mergeCell ref="A4:F4"/>
    <mergeCell ref="B21:F21"/>
    <mergeCell ref="B49:F49"/>
    <mergeCell ref="B52:F52"/>
    <mergeCell ref="B56:F56"/>
    <mergeCell ref="B67:F6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3A366-625B-44F4-81C0-2221239D057C}">
  <dimension ref="A1:I38"/>
  <sheetViews>
    <sheetView topLeftCell="A20" workbookViewId="0">
      <selection activeCell="I55" sqref="I55"/>
    </sheetView>
  </sheetViews>
  <sheetFormatPr defaultRowHeight="15" x14ac:dyDescent="0.25"/>
  <cols>
    <col min="1" max="1" width="12" customWidth="1"/>
    <col min="2" max="2" width="53.5703125" bestFit="1" customWidth="1"/>
    <col min="3" max="3" width="11.85546875" bestFit="1" customWidth="1"/>
    <col min="4" max="4" width="12.42578125" bestFit="1" customWidth="1"/>
    <col min="5" max="5" width="11.42578125" bestFit="1" customWidth="1"/>
    <col min="6" max="6" width="29.140625" bestFit="1" customWidth="1"/>
    <col min="7" max="7" width="8.85546875" bestFit="1" customWidth="1"/>
    <col min="8" max="8" width="13" customWidth="1"/>
  </cols>
  <sheetData>
    <row r="1" spans="1:9" ht="23.25" x14ac:dyDescent="0.25">
      <c r="A1" s="212" t="s">
        <v>464</v>
      </c>
      <c r="B1" s="212"/>
      <c r="C1" s="212"/>
      <c r="D1" s="212"/>
      <c r="E1" s="212"/>
      <c r="F1" s="212"/>
      <c r="G1" s="212"/>
      <c r="H1" s="212"/>
      <c r="I1" s="212"/>
    </row>
    <row r="2" spans="1:9" x14ac:dyDescent="0.25">
      <c r="A2" s="213" t="s">
        <v>447</v>
      </c>
      <c r="B2" s="214"/>
      <c r="C2" s="215" t="s">
        <v>391</v>
      </c>
      <c r="D2" s="215" t="s">
        <v>133</v>
      </c>
      <c r="E2" s="216" t="s">
        <v>134</v>
      </c>
      <c r="F2" s="215" t="s">
        <v>465</v>
      </c>
      <c r="G2" s="215" t="s">
        <v>449</v>
      </c>
      <c r="H2" s="215"/>
      <c r="I2" s="215"/>
    </row>
    <row r="3" spans="1:9" ht="30" x14ac:dyDescent="0.25">
      <c r="A3" s="217"/>
      <c r="B3" s="218"/>
      <c r="C3" s="215"/>
      <c r="D3" s="215"/>
      <c r="E3" s="219"/>
      <c r="F3" s="215"/>
      <c r="G3" s="220" t="s">
        <v>466</v>
      </c>
      <c r="H3" s="220" t="s">
        <v>467</v>
      </c>
      <c r="I3" s="220" t="s">
        <v>7</v>
      </c>
    </row>
    <row r="4" spans="1:9" x14ac:dyDescent="0.25">
      <c r="A4" s="221">
        <v>1</v>
      </c>
      <c r="B4" s="222" t="s">
        <v>389</v>
      </c>
      <c r="C4" s="223">
        <v>1</v>
      </c>
      <c r="D4" s="224">
        <v>1</v>
      </c>
      <c r="E4" s="223">
        <v>1</v>
      </c>
      <c r="F4" s="225">
        <f t="shared" ref="F4:F28" si="0">E4/C4</f>
        <v>1</v>
      </c>
      <c r="G4" s="223">
        <v>0</v>
      </c>
      <c r="H4" s="223">
        <v>1</v>
      </c>
      <c r="I4" s="223">
        <f t="shared" ref="I4:I37" si="1">H4+G4</f>
        <v>1</v>
      </c>
    </row>
    <row r="5" spans="1:9" x14ac:dyDescent="0.25">
      <c r="A5" s="221">
        <v>2</v>
      </c>
      <c r="B5" s="222" t="s">
        <v>67</v>
      </c>
      <c r="C5" s="223">
        <v>10</v>
      </c>
      <c r="D5" s="224">
        <v>7</v>
      </c>
      <c r="E5" s="223">
        <v>7</v>
      </c>
      <c r="F5" s="225">
        <f t="shared" si="0"/>
        <v>0.7</v>
      </c>
      <c r="G5" s="223">
        <v>7</v>
      </c>
      <c r="H5" s="223">
        <v>1</v>
      </c>
      <c r="I5" s="223">
        <f t="shared" si="1"/>
        <v>8</v>
      </c>
    </row>
    <row r="6" spans="1:9" x14ac:dyDescent="0.25">
      <c r="A6" s="221">
        <v>3</v>
      </c>
      <c r="B6" s="222" t="s">
        <v>183</v>
      </c>
      <c r="C6" s="223">
        <v>3</v>
      </c>
      <c r="D6" s="224">
        <v>2</v>
      </c>
      <c r="E6" s="223">
        <v>2</v>
      </c>
      <c r="F6" s="225">
        <f t="shared" si="0"/>
        <v>0.66666666666666663</v>
      </c>
      <c r="G6" s="223">
        <v>2</v>
      </c>
      <c r="H6" s="223">
        <v>5</v>
      </c>
      <c r="I6" s="223">
        <f t="shared" si="1"/>
        <v>7</v>
      </c>
    </row>
    <row r="7" spans="1:9" x14ac:dyDescent="0.25">
      <c r="A7" s="221">
        <v>4</v>
      </c>
      <c r="B7" s="222" t="s">
        <v>457</v>
      </c>
      <c r="C7" s="223">
        <v>3</v>
      </c>
      <c r="D7" s="224">
        <v>3</v>
      </c>
      <c r="E7" s="223">
        <v>2</v>
      </c>
      <c r="F7" s="225">
        <f t="shared" si="0"/>
        <v>0.66666666666666663</v>
      </c>
      <c r="G7" s="223">
        <v>0</v>
      </c>
      <c r="H7" s="223">
        <v>0</v>
      </c>
      <c r="I7" s="223">
        <f t="shared" si="1"/>
        <v>0</v>
      </c>
    </row>
    <row r="8" spans="1:9" x14ac:dyDescent="0.25">
      <c r="A8" s="221">
        <v>5</v>
      </c>
      <c r="B8" s="222" t="s">
        <v>71</v>
      </c>
      <c r="C8" s="223">
        <v>16</v>
      </c>
      <c r="D8" s="224">
        <v>8</v>
      </c>
      <c r="E8" s="223">
        <v>9</v>
      </c>
      <c r="F8" s="225">
        <f t="shared" si="0"/>
        <v>0.5625</v>
      </c>
      <c r="G8" s="223">
        <v>13</v>
      </c>
      <c r="H8" s="223">
        <v>3</v>
      </c>
      <c r="I8" s="223">
        <f t="shared" si="1"/>
        <v>16</v>
      </c>
    </row>
    <row r="9" spans="1:9" x14ac:dyDescent="0.25">
      <c r="A9" s="221">
        <v>6</v>
      </c>
      <c r="B9" s="222" t="s">
        <v>78</v>
      </c>
      <c r="C9" s="223">
        <v>16</v>
      </c>
      <c r="D9" s="224">
        <v>8</v>
      </c>
      <c r="E9" s="223">
        <v>8</v>
      </c>
      <c r="F9" s="225">
        <f t="shared" si="0"/>
        <v>0.5</v>
      </c>
      <c r="G9" s="223">
        <v>10</v>
      </c>
      <c r="H9" s="223">
        <v>14</v>
      </c>
      <c r="I9" s="223">
        <f t="shared" si="1"/>
        <v>24</v>
      </c>
    </row>
    <row r="10" spans="1:9" x14ac:dyDescent="0.25">
      <c r="A10" s="221">
        <v>7</v>
      </c>
      <c r="B10" s="222" t="s">
        <v>468</v>
      </c>
      <c r="C10" s="223">
        <v>2</v>
      </c>
      <c r="D10" s="224">
        <v>1</v>
      </c>
      <c r="E10" s="223">
        <v>1</v>
      </c>
      <c r="F10" s="225">
        <f t="shared" si="0"/>
        <v>0.5</v>
      </c>
      <c r="G10" s="223">
        <v>2</v>
      </c>
      <c r="H10" s="223">
        <v>2</v>
      </c>
      <c r="I10" s="223">
        <f t="shared" si="1"/>
        <v>4</v>
      </c>
    </row>
    <row r="11" spans="1:9" x14ac:dyDescent="0.25">
      <c r="A11" s="221">
        <v>8</v>
      </c>
      <c r="B11" s="222" t="s">
        <v>384</v>
      </c>
      <c r="C11" s="223">
        <v>2</v>
      </c>
      <c r="D11" s="224">
        <v>1</v>
      </c>
      <c r="E11" s="223">
        <v>1</v>
      </c>
      <c r="F11" s="225">
        <f t="shared" si="0"/>
        <v>0.5</v>
      </c>
      <c r="G11" s="223">
        <v>2</v>
      </c>
      <c r="H11" s="223">
        <v>1</v>
      </c>
      <c r="I11" s="223">
        <f t="shared" si="1"/>
        <v>3</v>
      </c>
    </row>
    <row r="12" spans="1:9" x14ac:dyDescent="0.25">
      <c r="A12" s="221">
        <v>9</v>
      </c>
      <c r="B12" s="222" t="s">
        <v>87</v>
      </c>
      <c r="C12" s="223">
        <v>51</v>
      </c>
      <c r="D12" s="224">
        <v>25</v>
      </c>
      <c r="E12" s="223">
        <v>23</v>
      </c>
      <c r="F12" s="225">
        <f t="shared" si="0"/>
        <v>0.45098039215686275</v>
      </c>
      <c r="G12" s="223">
        <v>40</v>
      </c>
      <c r="H12" s="223">
        <v>18</v>
      </c>
      <c r="I12" s="223">
        <f t="shared" si="1"/>
        <v>58</v>
      </c>
    </row>
    <row r="13" spans="1:9" x14ac:dyDescent="0.25">
      <c r="A13" s="221">
        <v>10</v>
      </c>
      <c r="B13" s="222" t="s">
        <v>106</v>
      </c>
      <c r="C13" s="223">
        <v>365</v>
      </c>
      <c r="D13" s="224">
        <v>180</v>
      </c>
      <c r="E13" s="223">
        <v>146</v>
      </c>
      <c r="F13" s="225">
        <f t="shared" si="0"/>
        <v>0.4</v>
      </c>
      <c r="G13" s="223">
        <v>252</v>
      </c>
      <c r="H13" s="223">
        <v>8</v>
      </c>
      <c r="I13" s="223">
        <f t="shared" si="1"/>
        <v>260</v>
      </c>
    </row>
    <row r="14" spans="1:9" x14ac:dyDescent="0.25">
      <c r="A14" s="221">
        <v>11</v>
      </c>
      <c r="B14" s="222" t="s">
        <v>184</v>
      </c>
      <c r="C14" s="223">
        <v>36</v>
      </c>
      <c r="D14" s="224">
        <v>13</v>
      </c>
      <c r="E14" s="223">
        <v>14</v>
      </c>
      <c r="F14" s="225">
        <f t="shared" si="0"/>
        <v>0.3888888888888889</v>
      </c>
      <c r="G14" s="223">
        <v>32</v>
      </c>
      <c r="H14" s="223">
        <v>11</v>
      </c>
      <c r="I14" s="223">
        <f t="shared" si="1"/>
        <v>43</v>
      </c>
    </row>
    <row r="15" spans="1:9" x14ac:dyDescent="0.25">
      <c r="A15" s="221">
        <v>12</v>
      </c>
      <c r="B15" s="222" t="s">
        <v>98</v>
      </c>
      <c r="C15" s="223">
        <v>3</v>
      </c>
      <c r="D15" s="224">
        <v>1</v>
      </c>
      <c r="E15" s="223">
        <v>1</v>
      </c>
      <c r="F15" s="225">
        <f t="shared" si="0"/>
        <v>0.33333333333333331</v>
      </c>
      <c r="G15" s="223">
        <v>2</v>
      </c>
      <c r="H15" s="223">
        <v>5</v>
      </c>
      <c r="I15" s="223">
        <f t="shared" si="1"/>
        <v>7</v>
      </c>
    </row>
    <row r="16" spans="1:9" x14ac:dyDescent="0.25">
      <c r="A16" s="221">
        <v>13</v>
      </c>
      <c r="B16" s="222" t="s">
        <v>72</v>
      </c>
      <c r="C16" s="223">
        <v>3</v>
      </c>
      <c r="D16" s="224">
        <v>1</v>
      </c>
      <c r="E16" s="223">
        <v>1</v>
      </c>
      <c r="F16" s="225">
        <f t="shared" si="0"/>
        <v>0.33333333333333331</v>
      </c>
      <c r="G16" s="223">
        <v>3</v>
      </c>
      <c r="H16" s="223">
        <v>5</v>
      </c>
      <c r="I16" s="223">
        <f t="shared" si="1"/>
        <v>8</v>
      </c>
    </row>
    <row r="17" spans="1:9" x14ac:dyDescent="0.25">
      <c r="A17" s="221">
        <v>14</v>
      </c>
      <c r="B17" s="222" t="s">
        <v>388</v>
      </c>
      <c r="C17" s="223">
        <v>6</v>
      </c>
      <c r="D17" s="224">
        <v>2</v>
      </c>
      <c r="E17" s="223">
        <v>2</v>
      </c>
      <c r="F17" s="225">
        <f t="shared" si="0"/>
        <v>0.33333333333333331</v>
      </c>
      <c r="G17" s="223">
        <v>4</v>
      </c>
      <c r="H17" s="223">
        <v>1</v>
      </c>
      <c r="I17" s="223">
        <f t="shared" si="1"/>
        <v>5</v>
      </c>
    </row>
    <row r="18" spans="1:9" x14ac:dyDescent="0.25">
      <c r="A18" s="221">
        <v>15</v>
      </c>
      <c r="B18" s="222" t="s">
        <v>68</v>
      </c>
      <c r="C18" s="223">
        <v>97</v>
      </c>
      <c r="D18" s="224">
        <v>34</v>
      </c>
      <c r="E18" s="223">
        <v>30</v>
      </c>
      <c r="F18" s="225">
        <f t="shared" si="0"/>
        <v>0.30927835051546393</v>
      </c>
      <c r="G18" s="223">
        <v>82</v>
      </c>
      <c r="H18" s="223">
        <v>67</v>
      </c>
      <c r="I18" s="223">
        <f t="shared" si="1"/>
        <v>149</v>
      </c>
    </row>
    <row r="19" spans="1:9" x14ac:dyDescent="0.25">
      <c r="A19" s="221">
        <v>16</v>
      </c>
      <c r="B19" s="222" t="s">
        <v>179</v>
      </c>
      <c r="C19" s="223">
        <v>10</v>
      </c>
      <c r="D19" s="224">
        <v>3</v>
      </c>
      <c r="E19" s="223">
        <v>3</v>
      </c>
      <c r="F19" s="225">
        <f t="shared" si="0"/>
        <v>0.3</v>
      </c>
      <c r="G19" s="223">
        <v>9</v>
      </c>
      <c r="H19" s="223">
        <v>5</v>
      </c>
      <c r="I19" s="223">
        <f t="shared" si="1"/>
        <v>14</v>
      </c>
    </row>
    <row r="20" spans="1:9" x14ac:dyDescent="0.25">
      <c r="A20" s="221">
        <v>17</v>
      </c>
      <c r="B20" s="222" t="s">
        <v>85</v>
      </c>
      <c r="C20" s="223">
        <v>45</v>
      </c>
      <c r="D20" s="224">
        <v>17</v>
      </c>
      <c r="E20" s="223">
        <v>12</v>
      </c>
      <c r="F20" s="225">
        <f t="shared" si="0"/>
        <v>0.26666666666666666</v>
      </c>
      <c r="G20" s="223">
        <v>36</v>
      </c>
      <c r="H20" s="223">
        <v>27</v>
      </c>
      <c r="I20" s="223">
        <f t="shared" si="1"/>
        <v>63</v>
      </c>
    </row>
    <row r="21" spans="1:9" x14ac:dyDescent="0.25">
      <c r="A21" s="221">
        <v>18</v>
      </c>
      <c r="B21" s="222" t="s">
        <v>75</v>
      </c>
      <c r="C21" s="223">
        <v>134</v>
      </c>
      <c r="D21" s="224">
        <v>39</v>
      </c>
      <c r="E21" s="223">
        <v>34</v>
      </c>
      <c r="F21" s="225">
        <f t="shared" si="0"/>
        <v>0.2537313432835821</v>
      </c>
      <c r="G21" s="223">
        <v>119</v>
      </c>
      <c r="H21" s="223">
        <v>91</v>
      </c>
      <c r="I21" s="223">
        <f t="shared" si="1"/>
        <v>210</v>
      </c>
    </row>
    <row r="22" spans="1:9" x14ac:dyDescent="0.25">
      <c r="A22" s="221">
        <v>19</v>
      </c>
      <c r="B22" s="222" t="s">
        <v>385</v>
      </c>
      <c r="C22" s="223">
        <v>12</v>
      </c>
      <c r="D22" s="224">
        <v>6</v>
      </c>
      <c r="E22" s="223">
        <v>3</v>
      </c>
      <c r="F22" s="225">
        <f t="shared" si="0"/>
        <v>0.25</v>
      </c>
      <c r="G22" s="223">
        <v>9</v>
      </c>
      <c r="H22" s="223">
        <v>12</v>
      </c>
      <c r="I22" s="223">
        <f t="shared" si="1"/>
        <v>21</v>
      </c>
    </row>
    <row r="23" spans="1:9" x14ac:dyDescent="0.25">
      <c r="A23" s="221">
        <v>20</v>
      </c>
      <c r="B23" s="222" t="s">
        <v>65</v>
      </c>
      <c r="C23" s="223">
        <v>333</v>
      </c>
      <c r="D23" s="224">
        <v>106</v>
      </c>
      <c r="E23" s="223">
        <v>73</v>
      </c>
      <c r="F23" s="225">
        <f t="shared" si="0"/>
        <v>0.21921921921921922</v>
      </c>
      <c r="G23" s="223">
        <v>266</v>
      </c>
      <c r="H23" s="223">
        <v>170</v>
      </c>
      <c r="I23" s="223">
        <f t="shared" si="1"/>
        <v>436</v>
      </c>
    </row>
    <row r="24" spans="1:9" x14ac:dyDescent="0.25">
      <c r="A24" s="221">
        <v>21</v>
      </c>
      <c r="B24" s="222" t="s">
        <v>74</v>
      </c>
      <c r="C24" s="223">
        <v>166</v>
      </c>
      <c r="D24" s="224">
        <v>35</v>
      </c>
      <c r="E24" s="223">
        <v>36</v>
      </c>
      <c r="F24" s="225">
        <f t="shared" si="0"/>
        <v>0.21686746987951808</v>
      </c>
      <c r="G24" s="223">
        <v>155</v>
      </c>
      <c r="H24" s="223">
        <v>104</v>
      </c>
      <c r="I24" s="223">
        <f t="shared" si="1"/>
        <v>259</v>
      </c>
    </row>
    <row r="25" spans="1:9" x14ac:dyDescent="0.25">
      <c r="A25" s="221">
        <v>22</v>
      </c>
      <c r="B25" s="222" t="s">
        <v>73</v>
      </c>
      <c r="C25" s="223">
        <v>261</v>
      </c>
      <c r="D25" s="224">
        <v>58</v>
      </c>
      <c r="E25" s="223">
        <v>55</v>
      </c>
      <c r="F25" s="225">
        <f t="shared" si="0"/>
        <v>0.21072796934865901</v>
      </c>
      <c r="G25" s="223">
        <v>235</v>
      </c>
      <c r="H25" s="223">
        <v>174</v>
      </c>
      <c r="I25" s="223">
        <f t="shared" si="1"/>
        <v>409</v>
      </c>
    </row>
    <row r="26" spans="1:9" x14ac:dyDescent="0.25">
      <c r="A26" s="221">
        <v>23</v>
      </c>
      <c r="B26" s="222" t="s">
        <v>180</v>
      </c>
      <c r="C26" s="223">
        <v>57</v>
      </c>
      <c r="D26" s="224">
        <v>28</v>
      </c>
      <c r="E26" s="223">
        <v>10</v>
      </c>
      <c r="F26" s="225">
        <f t="shared" si="0"/>
        <v>0.17543859649122806</v>
      </c>
      <c r="G26" s="223">
        <v>38</v>
      </c>
      <c r="H26" s="223">
        <v>17</v>
      </c>
      <c r="I26" s="223">
        <f t="shared" si="1"/>
        <v>55</v>
      </c>
    </row>
    <row r="27" spans="1:9" x14ac:dyDescent="0.25">
      <c r="A27" s="221">
        <v>24</v>
      </c>
      <c r="B27" s="222" t="s">
        <v>469</v>
      </c>
      <c r="C27" s="223">
        <v>1</v>
      </c>
      <c r="D27" s="224">
        <v>0</v>
      </c>
      <c r="E27" s="223">
        <v>0</v>
      </c>
      <c r="F27" s="225">
        <f t="shared" si="0"/>
        <v>0</v>
      </c>
      <c r="G27" s="223">
        <v>1</v>
      </c>
      <c r="H27" s="223">
        <v>0</v>
      </c>
      <c r="I27" s="223">
        <f t="shared" si="1"/>
        <v>1</v>
      </c>
    </row>
    <row r="28" spans="1:9" x14ac:dyDescent="0.25">
      <c r="A28" s="221">
        <v>25</v>
      </c>
      <c r="B28" s="222" t="s">
        <v>470</v>
      </c>
      <c r="C28" s="223">
        <v>5</v>
      </c>
      <c r="D28" s="224">
        <v>2</v>
      </c>
      <c r="E28" s="223">
        <v>2</v>
      </c>
      <c r="F28" s="225">
        <f t="shared" si="0"/>
        <v>0.4</v>
      </c>
      <c r="G28" s="223">
        <v>3</v>
      </c>
      <c r="H28" s="223">
        <v>0</v>
      </c>
      <c r="I28" s="223">
        <f t="shared" si="1"/>
        <v>3</v>
      </c>
    </row>
    <row r="29" spans="1:9" x14ac:dyDescent="0.25">
      <c r="A29" s="221">
        <v>26</v>
      </c>
      <c r="B29" s="222" t="s">
        <v>471</v>
      </c>
      <c r="C29" s="226"/>
      <c r="D29" s="224">
        <v>0</v>
      </c>
      <c r="E29" s="226">
        <v>0</v>
      </c>
      <c r="F29" s="225">
        <v>0</v>
      </c>
      <c r="G29" s="226"/>
      <c r="H29" s="223">
        <v>1</v>
      </c>
      <c r="I29" s="223">
        <f t="shared" si="1"/>
        <v>1</v>
      </c>
    </row>
    <row r="30" spans="1:9" x14ac:dyDescent="0.25">
      <c r="A30" s="221">
        <v>27</v>
      </c>
      <c r="B30" s="222" t="s">
        <v>472</v>
      </c>
      <c r="C30" s="223"/>
      <c r="D30" s="224">
        <v>0</v>
      </c>
      <c r="E30" s="223">
        <v>0</v>
      </c>
      <c r="F30" s="225">
        <v>0</v>
      </c>
      <c r="G30" s="223"/>
      <c r="H30" s="223">
        <v>0</v>
      </c>
      <c r="I30" s="223">
        <f t="shared" si="1"/>
        <v>0</v>
      </c>
    </row>
    <row r="31" spans="1:9" x14ac:dyDescent="0.25">
      <c r="A31" s="221">
        <v>28</v>
      </c>
      <c r="B31" s="222" t="s">
        <v>69</v>
      </c>
      <c r="C31" s="223">
        <v>77</v>
      </c>
      <c r="D31" s="224">
        <v>16</v>
      </c>
      <c r="E31" s="223">
        <v>12</v>
      </c>
      <c r="F31" s="225">
        <f t="shared" ref="F31:F38" si="2">E31/C31</f>
        <v>0.15584415584415584</v>
      </c>
      <c r="G31" s="223">
        <v>66</v>
      </c>
      <c r="H31" s="223">
        <v>31</v>
      </c>
      <c r="I31" s="223">
        <f t="shared" si="1"/>
        <v>97</v>
      </c>
    </row>
    <row r="32" spans="1:9" x14ac:dyDescent="0.25">
      <c r="A32" s="221">
        <v>29</v>
      </c>
      <c r="B32" s="222" t="s">
        <v>70</v>
      </c>
      <c r="C32" s="223">
        <v>35</v>
      </c>
      <c r="D32" s="224">
        <v>9</v>
      </c>
      <c r="E32" s="223">
        <v>5</v>
      </c>
      <c r="F32" s="225">
        <f t="shared" si="2"/>
        <v>0.14285714285714285</v>
      </c>
      <c r="G32" s="223">
        <v>31</v>
      </c>
      <c r="H32" s="223">
        <v>25</v>
      </c>
      <c r="I32" s="223">
        <f t="shared" si="1"/>
        <v>56</v>
      </c>
    </row>
    <row r="33" spans="1:9" x14ac:dyDescent="0.25">
      <c r="A33" s="221">
        <v>30</v>
      </c>
      <c r="B33" s="222" t="s">
        <v>182</v>
      </c>
      <c r="C33" s="223">
        <v>28</v>
      </c>
      <c r="D33" s="224">
        <v>8</v>
      </c>
      <c r="E33" s="223">
        <v>4</v>
      </c>
      <c r="F33" s="225">
        <f t="shared" si="2"/>
        <v>0.14285714285714285</v>
      </c>
      <c r="G33" s="223">
        <v>22</v>
      </c>
      <c r="H33" s="223">
        <v>17</v>
      </c>
      <c r="I33" s="223">
        <f t="shared" si="1"/>
        <v>39</v>
      </c>
    </row>
    <row r="34" spans="1:9" x14ac:dyDescent="0.25">
      <c r="A34" s="221">
        <v>31</v>
      </c>
      <c r="B34" s="222" t="s">
        <v>66</v>
      </c>
      <c r="C34" s="223">
        <v>54</v>
      </c>
      <c r="D34" s="224">
        <v>10</v>
      </c>
      <c r="E34" s="223">
        <v>7</v>
      </c>
      <c r="F34" s="225">
        <f t="shared" si="2"/>
        <v>0.12962962962962962</v>
      </c>
      <c r="G34" s="223">
        <v>50</v>
      </c>
      <c r="H34" s="223">
        <v>43</v>
      </c>
      <c r="I34" s="223">
        <f t="shared" si="1"/>
        <v>93</v>
      </c>
    </row>
    <row r="35" spans="1:9" x14ac:dyDescent="0.25">
      <c r="A35" s="221">
        <v>32</v>
      </c>
      <c r="B35" s="222" t="s">
        <v>64</v>
      </c>
      <c r="C35" s="223">
        <v>454</v>
      </c>
      <c r="D35" s="224">
        <v>50</v>
      </c>
      <c r="E35" s="223">
        <v>33</v>
      </c>
      <c r="F35" s="225">
        <f t="shared" si="2"/>
        <v>7.268722466960352E-2</v>
      </c>
      <c r="G35" s="223">
        <v>438</v>
      </c>
      <c r="H35" s="223">
        <v>343</v>
      </c>
      <c r="I35" s="223">
        <f t="shared" si="1"/>
        <v>781</v>
      </c>
    </row>
    <row r="36" spans="1:9" x14ac:dyDescent="0.25">
      <c r="A36" s="221">
        <v>33</v>
      </c>
      <c r="B36" s="227" t="s">
        <v>473</v>
      </c>
      <c r="C36" s="223">
        <v>36</v>
      </c>
      <c r="D36" s="224">
        <v>11</v>
      </c>
      <c r="E36" s="223">
        <v>0</v>
      </c>
      <c r="F36" s="225">
        <f t="shared" si="2"/>
        <v>0</v>
      </c>
      <c r="G36" s="223">
        <v>26</v>
      </c>
      <c r="H36" s="223">
        <v>4</v>
      </c>
      <c r="I36" s="223">
        <f t="shared" si="1"/>
        <v>30</v>
      </c>
    </row>
    <row r="37" spans="1:9" x14ac:dyDescent="0.25">
      <c r="A37" s="221">
        <v>34</v>
      </c>
      <c r="B37" s="222" t="s">
        <v>89</v>
      </c>
      <c r="C37" s="223">
        <v>3</v>
      </c>
      <c r="D37" s="224">
        <v>0</v>
      </c>
      <c r="E37" s="223">
        <v>0</v>
      </c>
      <c r="F37" s="225">
        <f t="shared" si="2"/>
        <v>0</v>
      </c>
      <c r="G37" s="223">
        <v>3</v>
      </c>
      <c r="H37" s="223">
        <v>1</v>
      </c>
      <c r="I37" s="223">
        <f t="shared" si="1"/>
        <v>4</v>
      </c>
    </row>
    <row r="38" spans="1:9" x14ac:dyDescent="0.25">
      <c r="A38" s="228" t="s">
        <v>7</v>
      </c>
      <c r="B38" s="228" t="s">
        <v>7</v>
      </c>
      <c r="C38" s="229">
        <f>SUM(C4:C37)</f>
        <v>2325</v>
      </c>
      <c r="D38" s="229">
        <f>SUM(D4:D37)</f>
        <v>685</v>
      </c>
      <c r="E38" s="229">
        <v>547</v>
      </c>
      <c r="F38" s="230">
        <f t="shared" si="2"/>
        <v>0.23526881720430107</v>
      </c>
      <c r="G38" s="229">
        <f>SUM(G4:G37)</f>
        <v>1958</v>
      </c>
      <c r="H38" s="229">
        <f>SUM(H4:H37)</f>
        <v>1207</v>
      </c>
      <c r="I38" s="229">
        <f>SUM(I4:I37)</f>
        <v>3165</v>
      </c>
    </row>
  </sheetData>
  <mergeCells count="8">
    <mergeCell ref="A1:I1"/>
    <mergeCell ref="A2:B3"/>
    <mergeCell ref="G2:I2"/>
    <mergeCell ref="A38:B38"/>
    <mergeCell ref="C2:C3"/>
    <mergeCell ref="D2:D3"/>
    <mergeCell ref="E2:E3"/>
    <mergeCell ref="F2:F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46E39-577E-4A8E-990C-CA21CA1D35A5}">
  <dimension ref="A1:I45"/>
  <sheetViews>
    <sheetView topLeftCell="A23" workbookViewId="0">
      <selection activeCell="I55" sqref="I55"/>
    </sheetView>
  </sheetViews>
  <sheetFormatPr defaultRowHeight="15" x14ac:dyDescent="0.25"/>
  <cols>
    <col min="2" max="2" width="19.140625" bestFit="1" customWidth="1"/>
    <col min="3" max="3" width="10.85546875" bestFit="1" customWidth="1"/>
    <col min="4" max="4" width="11.28515625" bestFit="1" customWidth="1"/>
    <col min="5" max="5" width="9.85546875" bestFit="1" customWidth="1"/>
    <col min="6" max="6" width="26.28515625" bestFit="1" customWidth="1"/>
    <col min="7" max="7" width="8.42578125" bestFit="1" customWidth="1"/>
    <col min="9" max="9" width="5.5703125" bestFit="1" customWidth="1"/>
  </cols>
  <sheetData>
    <row r="1" spans="1:9" ht="19.5" thickBot="1" x14ac:dyDescent="0.3">
      <c r="A1" s="231" t="s">
        <v>474</v>
      </c>
      <c r="B1" s="232"/>
      <c r="C1" s="232"/>
      <c r="D1" s="232"/>
      <c r="E1" s="232"/>
      <c r="F1" s="232"/>
      <c r="G1" s="232"/>
      <c r="H1" s="232"/>
      <c r="I1" s="233"/>
    </row>
    <row r="2" spans="1:9" x14ac:dyDescent="0.25">
      <c r="A2" s="234" t="s">
        <v>55</v>
      </c>
      <c r="B2" s="235" t="s">
        <v>390</v>
      </c>
      <c r="C2" s="235" t="s">
        <v>391</v>
      </c>
      <c r="D2" s="235" t="s">
        <v>133</v>
      </c>
      <c r="E2" s="235" t="s">
        <v>134</v>
      </c>
      <c r="F2" s="235" t="s">
        <v>465</v>
      </c>
      <c r="G2" s="235" t="s">
        <v>449</v>
      </c>
      <c r="H2" s="235"/>
      <c r="I2" s="236"/>
    </row>
    <row r="3" spans="1:9" ht="26.25" thickBot="1" x14ac:dyDescent="0.3">
      <c r="A3" s="237"/>
      <c r="B3" s="238"/>
      <c r="C3" s="238"/>
      <c r="D3" s="238"/>
      <c r="E3" s="238"/>
      <c r="F3" s="238"/>
      <c r="G3" s="239" t="s">
        <v>466</v>
      </c>
      <c r="H3" s="239" t="s">
        <v>475</v>
      </c>
      <c r="I3" s="240" t="s">
        <v>7</v>
      </c>
    </row>
    <row r="4" spans="1:9" x14ac:dyDescent="0.25">
      <c r="A4" s="241">
        <v>1</v>
      </c>
      <c r="B4" s="242" t="s">
        <v>476</v>
      </c>
      <c r="C4" s="243">
        <v>319</v>
      </c>
      <c r="D4" s="243">
        <v>102</v>
      </c>
      <c r="E4" s="243">
        <v>88</v>
      </c>
      <c r="F4" s="244">
        <f t="shared" ref="F4:F45" si="0">E4/C4</f>
        <v>0.27586206896551724</v>
      </c>
      <c r="G4" s="243">
        <v>277</v>
      </c>
      <c r="H4" s="243">
        <v>264</v>
      </c>
      <c r="I4" s="245">
        <f t="shared" ref="I4:I43" si="1">H4+G4</f>
        <v>541</v>
      </c>
    </row>
    <row r="5" spans="1:9" x14ac:dyDescent="0.25">
      <c r="A5" s="246">
        <v>2</v>
      </c>
      <c r="B5" s="247" t="s">
        <v>137</v>
      </c>
      <c r="C5" s="248">
        <v>181</v>
      </c>
      <c r="D5" s="248">
        <v>46</v>
      </c>
      <c r="E5" s="248">
        <v>42</v>
      </c>
      <c r="F5" s="249">
        <f t="shared" si="0"/>
        <v>0.23204419889502761</v>
      </c>
      <c r="G5" s="248">
        <v>149</v>
      </c>
      <c r="H5" s="248">
        <v>62</v>
      </c>
      <c r="I5" s="250">
        <f t="shared" si="1"/>
        <v>211</v>
      </c>
    </row>
    <row r="6" spans="1:9" x14ac:dyDescent="0.25">
      <c r="A6" s="246">
        <v>3</v>
      </c>
      <c r="B6" s="247" t="s">
        <v>152</v>
      </c>
      <c r="C6" s="248">
        <v>106</v>
      </c>
      <c r="D6" s="248">
        <v>25</v>
      </c>
      <c r="E6" s="248">
        <v>20</v>
      </c>
      <c r="F6" s="249">
        <f t="shared" si="0"/>
        <v>0.18867924528301888</v>
      </c>
      <c r="G6" s="248">
        <v>92</v>
      </c>
      <c r="H6" s="248">
        <v>81</v>
      </c>
      <c r="I6" s="250">
        <f t="shared" si="1"/>
        <v>173</v>
      </c>
    </row>
    <row r="7" spans="1:9" x14ac:dyDescent="0.25">
      <c r="A7" s="246">
        <v>4</v>
      </c>
      <c r="B7" s="247" t="s">
        <v>159</v>
      </c>
      <c r="C7" s="248">
        <v>114</v>
      </c>
      <c r="D7" s="248">
        <v>23</v>
      </c>
      <c r="E7" s="248">
        <v>19</v>
      </c>
      <c r="F7" s="249">
        <f t="shared" si="0"/>
        <v>0.16666666666666666</v>
      </c>
      <c r="G7" s="248">
        <v>104</v>
      </c>
      <c r="H7" s="248">
        <v>67</v>
      </c>
      <c r="I7" s="250">
        <f t="shared" si="1"/>
        <v>171</v>
      </c>
    </row>
    <row r="8" spans="1:9" x14ac:dyDescent="0.25">
      <c r="A8" s="246">
        <v>5</v>
      </c>
      <c r="B8" s="247" t="s">
        <v>151</v>
      </c>
      <c r="C8" s="248">
        <v>117</v>
      </c>
      <c r="D8" s="248">
        <v>45</v>
      </c>
      <c r="E8" s="248">
        <v>33</v>
      </c>
      <c r="F8" s="249">
        <f t="shared" si="0"/>
        <v>0.28205128205128205</v>
      </c>
      <c r="G8" s="248">
        <v>91</v>
      </c>
      <c r="H8" s="248">
        <v>81</v>
      </c>
      <c r="I8" s="250">
        <f t="shared" si="1"/>
        <v>172</v>
      </c>
    </row>
    <row r="9" spans="1:9" x14ac:dyDescent="0.25">
      <c r="A9" s="246">
        <v>6</v>
      </c>
      <c r="B9" s="247" t="s">
        <v>148</v>
      </c>
      <c r="C9" s="248">
        <v>92</v>
      </c>
      <c r="D9" s="248">
        <v>34</v>
      </c>
      <c r="E9" s="248">
        <v>30</v>
      </c>
      <c r="F9" s="249">
        <f t="shared" si="0"/>
        <v>0.32608695652173914</v>
      </c>
      <c r="G9" s="248">
        <v>74</v>
      </c>
      <c r="H9" s="248">
        <v>23</v>
      </c>
      <c r="I9" s="250">
        <f t="shared" si="1"/>
        <v>97</v>
      </c>
    </row>
    <row r="10" spans="1:9" x14ac:dyDescent="0.25">
      <c r="A10" s="246">
        <v>7</v>
      </c>
      <c r="B10" s="247" t="s">
        <v>140</v>
      </c>
      <c r="C10" s="248">
        <v>94</v>
      </c>
      <c r="D10" s="248">
        <v>22</v>
      </c>
      <c r="E10" s="248">
        <v>19</v>
      </c>
      <c r="F10" s="249">
        <f t="shared" si="0"/>
        <v>0.20212765957446807</v>
      </c>
      <c r="G10" s="248">
        <v>80</v>
      </c>
      <c r="H10" s="248">
        <v>45</v>
      </c>
      <c r="I10" s="250">
        <f t="shared" si="1"/>
        <v>125</v>
      </c>
    </row>
    <row r="11" spans="1:9" x14ac:dyDescent="0.25">
      <c r="A11" s="246">
        <v>8</v>
      </c>
      <c r="B11" s="247" t="s">
        <v>165</v>
      </c>
      <c r="C11" s="248">
        <v>85</v>
      </c>
      <c r="D11" s="248">
        <v>20</v>
      </c>
      <c r="E11" s="248">
        <v>9</v>
      </c>
      <c r="F11" s="249">
        <f t="shared" si="0"/>
        <v>0.10588235294117647</v>
      </c>
      <c r="G11" s="248">
        <v>74</v>
      </c>
      <c r="H11" s="248">
        <v>43</v>
      </c>
      <c r="I11" s="250">
        <f t="shared" si="1"/>
        <v>117</v>
      </c>
    </row>
    <row r="12" spans="1:9" x14ac:dyDescent="0.25">
      <c r="A12" s="246">
        <v>9</v>
      </c>
      <c r="B12" s="247" t="s">
        <v>143</v>
      </c>
      <c r="C12" s="248">
        <v>85</v>
      </c>
      <c r="D12" s="248">
        <v>31</v>
      </c>
      <c r="E12" s="248">
        <v>28</v>
      </c>
      <c r="F12" s="249">
        <f t="shared" si="0"/>
        <v>0.32941176470588235</v>
      </c>
      <c r="G12" s="248">
        <v>61</v>
      </c>
      <c r="H12" s="248">
        <v>10</v>
      </c>
      <c r="I12" s="250">
        <f t="shared" si="1"/>
        <v>71</v>
      </c>
    </row>
    <row r="13" spans="1:9" x14ac:dyDescent="0.25">
      <c r="A13" s="246">
        <v>10</v>
      </c>
      <c r="B13" s="247" t="s">
        <v>147</v>
      </c>
      <c r="C13" s="248">
        <v>56</v>
      </c>
      <c r="D13" s="248">
        <v>13</v>
      </c>
      <c r="E13" s="248">
        <v>10</v>
      </c>
      <c r="F13" s="249">
        <f t="shared" si="0"/>
        <v>0.17857142857142858</v>
      </c>
      <c r="G13" s="248">
        <v>46</v>
      </c>
      <c r="H13" s="248">
        <v>40</v>
      </c>
      <c r="I13" s="250">
        <f t="shared" si="1"/>
        <v>86</v>
      </c>
    </row>
    <row r="14" spans="1:9" x14ac:dyDescent="0.25">
      <c r="A14" s="246">
        <v>11</v>
      </c>
      <c r="B14" s="247" t="s">
        <v>155</v>
      </c>
      <c r="C14" s="248">
        <v>68</v>
      </c>
      <c r="D14" s="248">
        <v>20</v>
      </c>
      <c r="E14" s="248">
        <v>12</v>
      </c>
      <c r="F14" s="249">
        <f t="shared" si="0"/>
        <v>0.17647058823529413</v>
      </c>
      <c r="G14" s="248">
        <v>57</v>
      </c>
      <c r="H14" s="248">
        <v>23</v>
      </c>
      <c r="I14" s="250">
        <f t="shared" si="1"/>
        <v>80</v>
      </c>
    </row>
    <row r="15" spans="1:9" x14ac:dyDescent="0.25">
      <c r="A15" s="246">
        <v>12</v>
      </c>
      <c r="B15" s="247" t="s">
        <v>171</v>
      </c>
      <c r="C15" s="248">
        <v>83</v>
      </c>
      <c r="D15" s="248">
        <v>21</v>
      </c>
      <c r="E15" s="248">
        <v>13</v>
      </c>
      <c r="F15" s="249">
        <f t="shared" si="0"/>
        <v>0.15662650602409639</v>
      </c>
      <c r="G15" s="248">
        <v>70</v>
      </c>
      <c r="H15" s="248">
        <v>36</v>
      </c>
      <c r="I15" s="250">
        <f t="shared" si="1"/>
        <v>106</v>
      </c>
    </row>
    <row r="16" spans="1:9" x14ac:dyDescent="0.25">
      <c r="A16" s="246">
        <v>13</v>
      </c>
      <c r="B16" s="247" t="s">
        <v>150</v>
      </c>
      <c r="C16" s="248">
        <v>75</v>
      </c>
      <c r="D16" s="248">
        <v>29</v>
      </c>
      <c r="E16" s="248">
        <v>25</v>
      </c>
      <c r="F16" s="249">
        <f t="shared" si="0"/>
        <v>0.33333333333333331</v>
      </c>
      <c r="G16" s="248">
        <v>59</v>
      </c>
      <c r="H16" s="248">
        <v>23</v>
      </c>
      <c r="I16" s="250">
        <f t="shared" si="1"/>
        <v>82</v>
      </c>
    </row>
    <row r="17" spans="1:9" x14ac:dyDescent="0.25">
      <c r="A17" s="246">
        <v>14</v>
      </c>
      <c r="B17" s="247" t="s">
        <v>163</v>
      </c>
      <c r="C17" s="248">
        <v>46</v>
      </c>
      <c r="D17" s="248">
        <v>21</v>
      </c>
      <c r="E17" s="248">
        <v>16</v>
      </c>
      <c r="F17" s="249">
        <f t="shared" si="0"/>
        <v>0.34782608695652173</v>
      </c>
      <c r="G17" s="248">
        <v>36</v>
      </c>
      <c r="H17" s="248">
        <v>33</v>
      </c>
      <c r="I17" s="250">
        <f t="shared" si="1"/>
        <v>69</v>
      </c>
    </row>
    <row r="18" spans="1:9" x14ac:dyDescent="0.25">
      <c r="A18" s="246">
        <v>15</v>
      </c>
      <c r="B18" s="247" t="s">
        <v>164</v>
      </c>
      <c r="C18" s="248">
        <v>64</v>
      </c>
      <c r="D18" s="248">
        <v>17</v>
      </c>
      <c r="E18" s="248">
        <v>15</v>
      </c>
      <c r="F18" s="249">
        <f t="shared" si="0"/>
        <v>0.234375</v>
      </c>
      <c r="G18" s="248">
        <v>53</v>
      </c>
      <c r="H18" s="248">
        <v>23</v>
      </c>
      <c r="I18" s="250">
        <f t="shared" si="1"/>
        <v>76</v>
      </c>
    </row>
    <row r="19" spans="1:9" x14ac:dyDescent="0.25">
      <c r="A19" s="246">
        <v>16</v>
      </c>
      <c r="B19" s="247" t="s">
        <v>394</v>
      </c>
      <c r="C19" s="248">
        <v>56</v>
      </c>
      <c r="D19" s="248">
        <v>15</v>
      </c>
      <c r="E19" s="248">
        <v>12</v>
      </c>
      <c r="F19" s="249">
        <f t="shared" si="0"/>
        <v>0.21428571428571427</v>
      </c>
      <c r="G19" s="248">
        <v>48</v>
      </c>
      <c r="H19" s="248">
        <v>18</v>
      </c>
      <c r="I19" s="250">
        <f t="shared" si="1"/>
        <v>66</v>
      </c>
    </row>
    <row r="20" spans="1:9" x14ac:dyDescent="0.25">
      <c r="A20" s="246">
        <v>17</v>
      </c>
      <c r="B20" s="247" t="s">
        <v>146</v>
      </c>
      <c r="C20" s="248">
        <v>38</v>
      </c>
      <c r="D20" s="248">
        <v>5</v>
      </c>
      <c r="E20" s="248">
        <v>2</v>
      </c>
      <c r="F20" s="249">
        <f t="shared" si="0"/>
        <v>5.2631578947368418E-2</v>
      </c>
      <c r="G20" s="248">
        <v>37</v>
      </c>
      <c r="H20" s="248">
        <v>25</v>
      </c>
      <c r="I20" s="250">
        <f t="shared" si="1"/>
        <v>62</v>
      </c>
    </row>
    <row r="21" spans="1:9" x14ac:dyDescent="0.25">
      <c r="A21" s="246">
        <v>18</v>
      </c>
      <c r="B21" s="247" t="s">
        <v>158</v>
      </c>
      <c r="C21" s="248">
        <v>64</v>
      </c>
      <c r="D21" s="248">
        <v>22</v>
      </c>
      <c r="E21" s="248">
        <v>10</v>
      </c>
      <c r="F21" s="249">
        <f t="shared" si="0"/>
        <v>0.15625</v>
      </c>
      <c r="G21" s="248">
        <v>54</v>
      </c>
      <c r="H21" s="248">
        <v>15</v>
      </c>
      <c r="I21" s="250">
        <f t="shared" si="1"/>
        <v>69</v>
      </c>
    </row>
    <row r="22" spans="1:9" x14ac:dyDescent="0.25">
      <c r="A22" s="246">
        <v>19</v>
      </c>
      <c r="B22" s="247" t="s">
        <v>162</v>
      </c>
      <c r="C22" s="248">
        <v>32</v>
      </c>
      <c r="D22" s="248">
        <v>10</v>
      </c>
      <c r="E22" s="248">
        <v>7</v>
      </c>
      <c r="F22" s="249">
        <f t="shared" si="0"/>
        <v>0.21875</v>
      </c>
      <c r="G22" s="248">
        <v>28</v>
      </c>
      <c r="H22" s="248">
        <v>30</v>
      </c>
      <c r="I22" s="250">
        <f t="shared" si="1"/>
        <v>58</v>
      </c>
    </row>
    <row r="23" spans="1:9" x14ac:dyDescent="0.25">
      <c r="A23" s="246">
        <v>20</v>
      </c>
      <c r="B23" s="247" t="s">
        <v>156</v>
      </c>
      <c r="C23" s="248">
        <v>31</v>
      </c>
      <c r="D23" s="248">
        <v>1</v>
      </c>
      <c r="E23" s="248">
        <v>1</v>
      </c>
      <c r="F23" s="249">
        <f t="shared" si="0"/>
        <v>3.2258064516129031E-2</v>
      </c>
      <c r="G23" s="248">
        <v>30</v>
      </c>
      <c r="H23" s="248">
        <v>28</v>
      </c>
      <c r="I23" s="250">
        <f t="shared" si="1"/>
        <v>58</v>
      </c>
    </row>
    <row r="24" spans="1:9" x14ac:dyDescent="0.25">
      <c r="A24" s="246">
        <v>21</v>
      </c>
      <c r="B24" s="247" t="s">
        <v>170</v>
      </c>
      <c r="C24" s="248">
        <v>24</v>
      </c>
      <c r="D24" s="248">
        <v>3</v>
      </c>
      <c r="E24" s="248">
        <v>3</v>
      </c>
      <c r="F24" s="249">
        <f t="shared" si="0"/>
        <v>0.125</v>
      </c>
      <c r="G24" s="248">
        <v>23</v>
      </c>
      <c r="H24" s="248">
        <v>27</v>
      </c>
      <c r="I24" s="250">
        <f t="shared" si="1"/>
        <v>50</v>
      </c>
    </row>
    <row r="25" spans="1:9" x14ac:dyDescent="0.25">
      <c r="A25" s="246">
        <v>22</v>
      </c>
      <c r="B25" s="247" t="s">
        <v>142</v>
      </c>
      <c r="C25" s="248">
        <v>37</v>
      </c>
      <c r="D25" s="248">
        <v>12</v>
      </c>
      <c r="E25" s="248">
        <v>14</v>
      </c>
      <c r="F25" s="249">
        <f t="shared" si="0"/>
        <v>0.3783783783783784</v>
      </c>
      <c r="G25" s="248">
        <v>31</v>
      </c>
      <c r="H25" s="248">
        <v>15</v>
      </c>
      <c r="I25" s="250">
        <f t="shared" si="1"/>
        <v>46</v>
      </c>
    </row>
    <row r="26" spans="1:9" x14ac:dyDescent="0.25">
      <c r="A26" s="246">
        <v>23</v>
      </c>
      <c r="B26" s="247" t="s">
        <v>160</v>
      </c>
      <c r="C26" s="248">
        <v>27</v>
      </c>
      <c r="D26" s="248">
        <v>15</v>
      </c>
      <c r="E26" s="248">
        <v>15</v>
      </c>
      <c r="F26" s="249">
        <f t="shared" si="0"/>
        <v>0.55555555555555558</v>
      </c>
      <c r="G26" s="248">
        <v>21</v>
      </c>
      <c r="H26" s="248">
        <v>26</v>
      </c>
      <c r="I26" s="250">
        <f t="shared" si="1"/>
        <v>47</v>
      </c>
    </row>
    <row r="27" spans="1:9" x14ac:dyDescent="0.25">
      <c r="A27" s="246">
        <v>24</v>
      </c>
      <c r="B27" s="247" t="s">
        <v>144</v>
      </c>
      <c r="C27" s="248">
        <v>26</v>
      </c>
      <c r="D27" s="248">
        <v>15</v>
      </c>
      <c r="E27" s="248">
        <v>15</v>
      </c>
      <c r="F27" s="249">
        <f t="shared" si="0"/>
        <v>0.57692307692307687</v>
      </c>
      <c r="G27" s="248">
        <v>20</v>
      </c>
      <c r="H27" s="248">
        <v>27</v>
      </c>
      <c r="I27" s="250">
        <f t="shared" si="1"/>
        <v>47</v>
      </c>
    </row>
    <row r="28" spans="1:9" x14ac:dyDescent="0.25">
      <c r="A28" s="246">
        <v>25</v>
      </c>
      <c r="B28" s="247" t="s">
        <v>138</v>
      </c>
      <c r="C28" s="248">
        <v>29</v>
      </c>
      <c r="D28" s="248">
        <v>15</v>
      </c>
      <c r="E28" s="248">
        <v>10</v>
      </c>
      <c r="F28" s="249">
        <f t="shared" si="0"/>
        <v>0.34482758620689657</v>
      </c>
      <c r="G28" s="248">
        <v>21</v>
      </c>
      <c r="H28" s="248">
        <v>15</v>
      </c>
      <c r="I28" s="250">
        <f t="shared" si="1"/>
        <v>36</v>
      </c>
    </row>
    <row r="29" spans="1:9" x14ac:dyDescent="0.25">
      <c r="A29" s="246">
        <v>26</v>
      </c>
      <c r="B29" s="247" t="s">
        <v>175</v>
      </c>
      <c r="C29" s="248">
        <v>45</v>
      </c>
      <c r="D29" s="248">
        <v>7</v>
      </c>
      <c r="E29" s="248">
        <v>7</v>
      </c>
      <c r="F29" s="249">
        <f t="shared" si="0"/>
        <v>0.15555555555555556</v>
      </c>
      <c r="G29" s="248">
        <v>41</v>
      </c>
      <c r="H29" s="248">
        <v>13</v>
      </c>
      <c r="I29" s="250">
        <f t="shared" si="1"/>
        <v>54</v>
      </c>
    </row>
    <row r="30" spans="1:9" x14ac:dyDescent="0.25">
      <c r="A30" s="246">
        <v>27</v>
      </c>
      <c r="B30" s="247" t="s">
        <v>395</v>
      </c>
      <c r="C30" s="248">
        <v>31</v>
      </c>
      <c r="D30" s="248">
        <v>12</v>
      </c>
      <c r="E30" s="248">
        <v>12</v>
      </c>
      <c r="F30" s="249">
        <f t="shared" si="0"/>
        <v>0.38709677419354838</v>
      </c>
      <c r="G30" s="248">
        <v>28</v>
      </c>
      <c r="H30" s="248">
        <v>11</v>
      </c>
      <c r="I30" s="250">
        <f t="shared" si="1"/>
        <v>39</v>
      </c>
    </row>
    <row r="31" spans="1:9" x14ac:dyDescent="0.25">
      <c r="A31" s="246">
        <v>28</v>
      </c>
      <c r="B31" s="247" t="s">
        <v>174</v>
      </c>
      <c r="C31" s="248">
        <v>35</v>
      </c>
      <c r="D31" s="248">
        <v>14</v>
      </c>
      <c r="E31" s="248">
        <v>8</v>
      </c>
      <c r="F31" s="249">
        <f t="shared" si="0"/>
        <v>0.22857142857142856</v>
      </c>
      <c r="G31" s="248">
        <v>26</v>
      </c>
      <c r="H31" s="248">
        <v>15</v>
      </c>
      <c r="I31" s="250">
        <f t="shared" si="1"/>
        <v>41</v>
      </c>
    </row>
    <row r="32" spans="1:9" x14ac:dyDescent="0.25">
      <c r="A32" s="246">
        <v>29</v>
      </c>
      <c r="B32" s="247" t="s">
        <v>157</v>
      </c>
      <c r="C32" s="248">
        <v>27</v>
      </c>
      <c r="D32" s="248">
        <v>7</v>
      </c>
      <c r="E32" s="248">
        <v>9</v>
      </c>
      <c r="F32" s="249">
        <f t="shared" si="0"/>
        <v>0.33333333333333331</v>
      </c>
      <c r="G32" s="248">
        <v>24</v>
      </c>
      <c r="H32" s="248">
        <v>17</v>
      </c>
      <c r="I32" s="250">
        <f t="shared" si="1"/>
        <v>41</v>
      </c>
    </row>
    <row r="33" spans="1:9" x14ac:dyDescent="0.25">
      <c r="A33" s="246">
        <v>30</v>
      </c>
      <c r="B33" s="247" t="s">
        <v>168</v>
      </c>
      <c r="C33" s="248">
        <v>34</v>
      </c>
      <c r="D33" s="248">
        <v>6</v>
      </c>
      <c r="E33" s="248">
        <v>4</v>
      </c>
      <c r="F33" s="249">
        <f t="shared" si="0"/>
        <v>0.11764705882352941</v>
      </c>
      <c r="G33" s="248">
        <v>31</v>
      </c>
      <c r="H33" s="248">
        <v>7</v>
      </c>
      <c r="I33" s="250">
        <f t="shared" si="1"/>
        <v>38</v>
      </c>
    </row>
    <row r="34" spans="1:9" x14ac:dyDescent="0.25">
      <c r="A34" s="246">
        <v>31</v>
      </c>
      <c r="B34" s="247" t="s">
        <v>153</v>
      </c>
      <c r="C34" s="248">
        <v>21</v>
      </c>
      <c r="D34" s="248">
        <v>2</v>
      </c>
      <c r="E34" s="248">
        <v>1</v>
      </c>
      <c r="F34" s="249">
        <f t="shared" si="0"/>
        <v>4.7619047619047616E-2</v>
      </c>
      <c r="G34" s="248">
        <v>20</v>
      </c>
      <c r="H34" s="248">
        <v>10</v>
      </c>
      <c r="I34" s="250">
        <f t="shared" si="1"/>
        <v>30</v>
      </c>
    </row>
    <row r="35" spans="1:9" x14ac:dyDescent="0.25">
      <c r="A35" s="246">
        <v>32</v>
      </c>
      <c r="B35" s="247" t="s">
        <v>166</v>
      </c>
      <c r="C35" s="248">
        <v>27</v>
      </c>
      <c r="D35" s="248">
        <v>3</v>
      </c>
      <c r="E35" s="248">
        <v>2</v>
      </c>
      <c r="F35" s="249">
        <f t="shared" si="0"/>
        <v>7.407407407407407E-2</v>
      </c>
      <c r="G35" s="248">
        <v>24</v>
      </c>
      <c r="H35" s="248">
        <v>13</v>
      </c>
      <c r="I35" s="250">
        <f t="shared" si="1"/>
        <v>37</v>
      </c>
    </row>
    <row r="36" spans="1:9" x14ac:dyDescent="0.25">
      <c r="A36" s="246">
        <v>33</v>
      </c>
      <c r="B36" s="247" t="s">
        <v>172</v>
      </c>
      <c r="C36" s="248">
        <v>24</v>
      </c>
      <c r="D36" s="248">
        <v>9</v>
      </c>
      <c r="E36" s="248">
        <v>8</v>
      </c>
      <c r="F36" s="249">
        <f t="shared" si="0"/>
        <v>0.33333333333333331</v>
      </c>
      <c r="G36" s="248">
        <v>21</v>
      </c>
      <c r="H36" s="248">
        <v>4</v>
      </c>
      <c r="I36" s="250">
        <f t="shared" si="1"/>
        <v>25</v>
      </c>
    </row>
    <row r="37" spans="1:9" x14ac:dyDescent="0.25">
      <c r="A37" s="246">
        <v>34</v>
      </c>
      <c r="B37" s="247" t="s">
        <v>176</v>
      </c>
      <c r="C37" s="248">
        <v>22</v>
      </c>
      <c r="D37" s="248">
        <v>7</v>
      </c>
      <c r="E37" s="248">
        <v>7</v>
      </c>
      <c r="F37" s="249">
        <f t="shared" si="0"/>
        <v>0.31818181818181818</v>
      </c>
      <c r="G37" s="248">
        <v>19</v>
      </c>
      <c r="H37" s="248">
        <v>5</v>
      </c>
      <c r="I37" s="250">
        <f t="shared" si="1"/>
        <v>24</v>
      </c>
    </row>
    <row r="38" spans="1:9" x14ac:dyDescent="0.25">
      <c r="A38" s="246">
        <v>35</v>
      </c>
      <c r="B38" s="247" t="s">
        <v>169</v>
      </c>
      <c r="C38" s="248">
        <v>27</v>
      </c>
      <c r="D38" s="248">
        <v>2</v>
      </c>
      <c r="E38" s="248">
        <v>2</v>
      </c>
      <c r="F38" s="249">
        <f t="shared" si="0"/>
        <v>7.407407407407407E-2</v>
      </c>
      <c r="G38" s="248">
        <v>26</v>
      </c>
      <c r="H38" s="248">
        <v>6</v>
      </c>
      <c r="I38" s="250">
        <f t="shared" si="1"/>
        <v>32</v>
      </c>
    </row>
    <row r="39" spans="1:9" x14ac:dyDescent="0.25">
      <c r="A39" s="246">
        <v>36</v>
      </c>
      <c r="B39" s="247" t="s">
        <v>393</v>
      </c>
      <c r="C39" s="248">
        <v>23</v>
      </c>
      <c r="D39" s="248">
        <v>10</v>
      </c>
      <c r="E39" s="248">
        <v>8</v>
      </c>
      <c r="F39" s="249">
        <f t="shared" si="0"/>
        <v>0.34782608695652173</v>
      </c>
      <c r="G39" s="248">
        <v>13</v>
      </c>
      <c r="H39" s="248">
        <v>5</v>
      </c>
      <c r="I39" s="250">
        <f t="shared" si="1"/>
        <v>18</v>
      </c>
    </row>
    <row r="40" spans="1:9" x14ac:dyDescent="0.25">
      <c r="A40" s="246">
        <v>37</v>
      </c>
      <c r="B40" s="247" t="s">
        <v>161</v>
      </c>
      <c r="C40" s="248">
        <v>18</v>
      </c>
      <c r="D40" s="248">
        <v>4</v>
      </c>
      <c r="E40" s="248">
        <v>3</v>
      </c>
      <c r="F40" s="249">
        <f t="shared" si="0"/>
        <v>0.16666666666666666</v>
      </c>
      <c r="G40" s="248">
        <v>16</v>
      </c>
      <c r="H40" s="248">
        <v>11</v>
      </c>
      <c r="I40" s="250">
        <f t="shared" si="1"/>
        <v>27</v>
      </c>
    </row>
    <row r="41" spans="1:9" x14ac:dyDescent="0.25">
      <c r="A41" s="246">
        <v>38</v>
      </c>
      <c r="B41" s="247" t="s">
        <v>139</v>
      </c>
      <c r="C41" s="248">
        <v>12</v>
      </c>
      <c r="D41" s="248">
        <v>4</v>
      </c>
      <c r="E41" s="248">
        <v>2</v>
      </c>
      <c r="F41" s="249">
        <f t="shared" si="0"/>
        <v>0.16666666666666666</v>
      </c>
      <c r="G41" s="248">
        <v>11</v>
      </c>
      <c r="H41" s="248">
        <v>3</v>
      </c>
      <c r="I41" s="250">
        <f t="shared" si="1"/>
        <v>14</v>
      </c>
    </row>
    <row r="42" spans="1:9" x14ac:dyDescent="0.25">
      <c r="A42" s="246">
        <v>39</v>
      </c>
      <c r="B42" s="247" t="s">
        <v>145</v>
      </c>
      <c r="C42" s="248">
        <v>10</v>
      </c>
      <c r="D42" s="248">
        <v>8</v>
      </c>
      <c r="E42" s="248">
        <v>4</v>
      </c>
      <c r="F42" s="249">
        <f t="shared" si="0"/>
        <v>0.4</v>
      </c>
      <c r="G42" s="248">
        <v>8</v>
      </c>
      <c r="H42" s="248">
        <v>6</v>
      </c>
      <c r="I42" s="250">
        <f t="shared" si="1"/>
        <v>14</v>
      </c>
    </row>
    <row r="43" spans="1:9" x14ac:dyDescent="0.25">
      <c r="A43" s="246">
        <v>40</v>
      </c>
      <c r="B43" s="247" t="s">
        <v>173</v>
      </c>
      <c r="C43" s="248">
        <v>19</v>
      </c>
      <c r="D43" s="248">
        <v>7</v>
      </c>
      <c r="E43" s="248">
        <v>2</v>
      </c>
      <c r="F43" s="249">
        <f t="shared" si="0"/>
        <v>0.10526315789473684</v>
      </c>
      <c r="G43" s="248">
        <v>14</v>
      </c>
      <c r="H43" s="248">
        <v>1</v>
      </c>
      <c r="I43" s="250">
        <f t="shared" si="1"/>
        <v>15</v>
      </c>
    </row>
    <row r="44" spans="1:9" ht="15.75" thickBot="1" x14ac:dyDescent="0.3">
      <c r="A44" s="251">
        <v>41</v>
      </c>
      <c r="B44" s="252" t="s">
        <v>177</v>
      </c>
      <c r="C44" s="253">
        <v>1</v>
      </c>
      <c r="D44" s="253">
        <v>1</v>
      </c>
      <c r="E44" s="253">
        <v>0</v>
      </c>
      <c r="F44" s="254">
        <f t="shared" si="0"/>
        <v>0</v>
      </c>
      <c r="G44" s="253">
        <v>0</v>
      </c>
      <c r="H44" s="253">
        <f>I44-G44</f>
        <v>0</v>
      </c>
      <c r="I44" s="255">
        <v>0</v>
      </c>
    </row>
    <row r="45" spans="1:9" ht="15.75" thickBot="1" x14ac:dyDescent="0.3">
      <c r="A45" s="256" t="s">
        <v>50</v>
      </c>
      <c r="B45" s="257"/>
      <c r="C45" s="258">
        <f>SUM(C4:C44)</f>
        <v>2325</v>
      </c>
      <c r="D45" s="258">
        <f>SUM(D4:D44)</f>
        <v>685</v>
      </c>
      <c r="E45" s="258">
        <f>SUM(E4:E44)</f>
        <v>547</v>
      </c>
      <c r="F45" s="259">
        <f t="shared" si="0"/>
        <v>0.23526881720430107</v>
      </c>
      <c r="G45" s="258">
        <f t="shared" ref="G45:I45" si="2">SUM(G4:G44)</f>
        <v>1958</v>
      </c>
      <c r="H45" s="258">
        <f t="shared" si="2"/>
        <v>1207</v>
      </c>
      <c r="I45" s="260">
        <f t="shared" si="2"/>
        <v>3165</v>
      </c>
    </row>
  </sheetData>
  <mergeCells count="9">
    <mergeCell ref="A2:A3"/>
    <mergeCell ref="B2:B3"/>
    <mergeCell ref="C2:C3"/>
    <mergeCell ref="D2:D3"/>
    <mergeCell ref="E2:E3"/>
    <mergeCell ref="F2:F3"/>
    <mergeCell ref="A1:I1"/>
    <mergeCell ref="G2:I2"/>
    <mergeCell ref="A45:B4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67E52-1ED9-4094-B116-29E251B036BC}">
  <dimension ref="A1:L56"/>
  <sheetViews>
    <sheetView zoomScaleNormal="100" workbookViewId="0">
      <selection activeCell="N72" sqref="N72"/>
    </sheetView>
  </sheetViews>
  <sheetFormatPr defaultRowHeight="15" x14ac:dyDescent="0.25"/>
  <cols>
    <col min="1" max="1" width="30.7109375" bestFit="1" customWidth="1"/>
    <col min="2" max="2" width="34.28515625" customWidth="1"/>
    <col min="3" max="3" width="26.7109375" customWidth="1"/>
    <col min="4" max="4" width="17.140625" customWidth="1"/>
    <col min="5" max="5" width="15.140625" customWidth="1"/>
    <col min="6" max="6" width="16" customWidth="1"/>
    <col min="7" max="7" width="15" bestFit="1" customWidth="1"/>
    <col min="8" max="8" width="18.5703125" customWidth="1"/>
    <col min="9" max="9" width="20.42578125" customWidth="1"/>
    <col min="10" max="10" width="17.28515625" customWidth="1"/>
    <col min="11" max="11" width="21" customWidth="1"/>
    <col min="12" max="12" width="17.85546875" customWidth="1"/>
    <col min="13" max="13" width="20.28515625" customWidth="1"/>
    <col min="14" max="14" width="27.7109375" customWidth="1"/>
  </cols>
  <sheetData>
    <row r="1" spans="1:12" ht="30" x14ac:dyDescent="0.25">
      <c r="A1" s="261" t="s">
        <v>477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3"/>
    </row>
    <row r="2" spans="1:12" ht="78.75" x14ac:dyDescent="0.25">
      <c r="A2" s="264" t="s">
        <v>478</v>
      </c>
      <c r="B2" s="265"/>
      <c r="C2" s="266" t="s">
        <v>479</v>
      </c>
      <c r="D2" s="266" t="s">
        <v>480</v>
      </c>
      <c r="E2" s="266" t="s">
        <v>481</v>
      </c>
      <c r="F2" s="266" t="s">
        <v>482</v>
      </c>
      <c r="G2" s="266" t="s">
        <v>518</v>
      </c>
      <c r="H2" s="267" t="s">
        <v>483</v>
      </c>
      <c r="I2" s="267" t="s">
        <v>484</v>
      </c>
      <c r="J2" s="267" t="s">
        <v>485</v>
      </c>
      <c r="K2" s="267" t="s">
        <v>486</v>
      </c>
      <c r="L2" s="268" t="s">
        <v>487</v>
      </c>
    </row>
    <row r="3" spans="1:12" ht="15.75" x14ac:dyDescent="0.25">
      <c r="A3" s="269" t="s">
        <v>488</v>
      </c>
      <c r="B3" s="270" t="s">
        <v>64</v>
      </c>
      <c r="C3" s="271">
        <v>243507</v>
      </c>
      <c r="D3" s="271">
        <v>169957</v>
      </c>
      <c r="E3" s="271">
        <v>147216</v>
      </c>
      <c r="F3" s="271">
        <v>145540</v>
      </c>
      <c r="G3" s="272">
        <v>0.59768302348597779</v>
      </c>
      <c r="H3" s="273">
        <v>1676</v>
      </c>
      <c r="I3" s="273">
        <v>10377</v>
      </c>
      <c r="J3" s="271">
        <v>6821</v>
      </c>
      <c r="K3" s="273">
        <v>18874</v>
      </c>
      <c r="L3" s="274">
        <v>5543</v>
      </c>
    </row>
    <row r="4" spans="1:12" ht="15.75" x14ac:dyDescent="0.25">
      <c r="A4" s="275"/>
      <c r="B4" s="270" t="s">
        <v>65</v>
      </c>
      <c r="C4" s="271">
        <v>115028</v>
      </c>
      <c r="D4" s="271">
        <v>74592</v>
      </c>
      <c r="E4" s="271">
        <v>63025</v>
      </c>
      <c r="F4" s="271">
        <v>61851</v>
      </c>
      <c r="G4" s="272">
        <v>0.53770386340717047</v>
      </c>
      <c r="H4" s="273">
        <v>1174</v>
      </c>
      <c r="I4" s="273">
        <v>6002</v>
      </c>
      <c r="J4" s="271">
        <v>2960</v>
      </c>
      <c r="K4" s="273">
        <v>10136</v>
      </c>
      <c r="L4" s="274">
        <v>2605</v>
      </c>
    </row>
    <row r="5" spans="1:12" ht="15.75" x14ac:dyDescent="0.25">
      <c r="A5" s="275"/>
      <c r="B5" s="270" t="s">
        <v>73</v>
      </c>
      <c r="C5" s="271">
        <v>73701</v>
      </c>
      <c r="D5" s="271">
        <v>33267</v>
      </c>
      <c r="E5" s="271">
        <v>23149</v>
      </c>
      <c r="F5" s="271">
        <v>22293</v>
      </c>
      <c r="G5" s="272">
        <v>0.30247893515691782</v>
      </c>
      <c r="H5" s="273">
        <v>856</v>
      </c>
      <c r="I5" s="273">
        <v>3630</v>
      </c>
      <c r="J5" s="271">
        <v>1956</v>
      </c>
      <c r="K5" s="273">
        <v>6442</v>
      </c>
      <c r="L5" s="274">
        <v>4532</v>
      </c>
    </row>
    <row r="6" spans="1:12" ht="15.75" x14ac:dyDescent="0.25">
      <c r="A6" s="275"/>
      <c r="B6" s="270" t="s">
        <v>75</v>
      </c>
      <c r="C6" s="271">
        <v>32805</v>
      </c>
      <c r="D6" s="271">
        <v>15209</v>
      </c>
      <c r="E6" s="271">
        <v>12853</v>
      </c>
      <c r="F6" s="271">
        <v>12809</v>
      </c>
      <c r="G6" s="272">
        <v>0.39045877152873038</v>
      </c>
      <c r="H6" s="273">
        <v>44</v>
      </c>
      <c r="I6" s="273">
        <v>1713</v>
      </c>
      <c r="J6" s="271">
        <v>353</v>
      </c>
      <c r="K6" s="273">
        <v>2110</v>
      </c>
      <c r="L6" s="274">
        <v>290</v>
      </c>
    </row>
    <row r="7" spans="1:12" ht="15.75" x14ac:dyDescent="0.25">
      <c r="A7" s="275"/>
      <c r="B7" s="270" t="s">
        <v>68</v>
      </c>
      <c r="C7" s="271">
        <v>27694</v>
      </c>
      <c r="D7" s="271">
        <v>10900</v>
      </c>
      <c r="E7" s="271">
        <v>9554</v>
      </c>
      <c r="F7" s="271">
        <v>9108</v>
      </c>
      <c r="G7" s="272">
        <v>0.3288799017837799</v>
      </c>
      <c r="H7" s="273">
        <v>446</v>
      </c>
      <c r="I7" s="273">
        <v>431</v>
      </c>
      <c r="J7" s="271">
        <v>408</v>
      </c>
      <c r="K7" s="273">
        <v>1285</v>
      </c>
      <c r="L7" s="274">
        <v>507</v>
      </c>
    </row>
    <row r="8" spans="1:12" ht="15.75" x14ac:dyDescent="0.25">
      <c r="A8" s="275"/>
      <c r="B8" s="270" t="s">
        <v>74</v>
      </c>
      <c r="C8" s="271">
        <v>25939</v>
      </c>
      <c r="D8" s="271">
        <v>7111</v>
      </c>
      <c r="E8" s="271">
        <v>5862</v>
      </c>
      <c r="F8" s="271">
        <v>5641</v>
      </c>
      <c r="G8" s="272">
        <v>0.21747176066926249</v>
      </c>
      <c r="H8" s="273">
        <v>221</v>
      </c>
      <c r="I8" s="273">
        <v>184</v>
      </c>
      <c r="J8" s="271">
        <v>514</v>
      </c>
      <c r="K8" s="273">
        <v>919</v>
      </c>
      <c r="L8" s="274">
        <v>551</v>
      </c>
    </row>
    <row r="9" spans="1:12" ht="15.75" x14ac:dyDescent="0.25">
      <c r="A9" s="275"/>
      <c r="B9" s="270" t="s">
        <v>66</v>
      </c>
      <c r="C9" s="271">
        <v>25192</v>
      </c>
      <c r="D9" s="271">
        <v>13473</v>
      </c>
      <c r="E9" s="271">
        <v>11263</v>
      </c>
      <c r="F9" s="271">
        <v>10840</v>
      </c>
      <c r="G9" s="272">
        <v>0.43029533185138141</v>
      </c>
      <c r="H9" s="273">
        <v>423</v>
      </c>
      <c r="I9" s="273">
        <v>1018</v>
      </c>
      <c r="J9" s="271">
        <v>468</v>
      </c>
      <c r="K9" s="273">
        <v>1909</v>
      </c>
      <c r="L9" s="274">
        <v>724</v>
      </c>
    </row>
    <row r="10" spans="1:12" ht="15.75" x14ac:dyDescent="0.25">
      <c r="A10" s="275"/>
      <c r="B10" s="270" t="s">
        <v>69</v>
      </c>
      <c r="C10" s="271">
        <v>23351</v>
      </c>
      <c r="D10" s="271">
        <v>11268</v>
      </c>
      <c r="E10" s="271">
        <v>9790</v>
      </c>
      <c r="F10" s="271">
        <v>9679</v>
      </c>
      <c r="G10" s="272">
        <v>0.41450044965954347</v>
      </c>
      <c r="H10" s="273">
        <v>111</v>
      </c>
      <c r="I10" s="273">
        <v>426</v>
      </c>
      <c r="J10" s="271">
        <v>573</v>
      </c>
      <c r="K10" s="273">
        <v>1110</v>
      </c>
      <c r="L10" s="274">
        <v>479</v>
      </c>
    </row>
    <row r="11" spans="1:12" ht="15.75" x14ac:dyDescent="0.25">
      <c r="A11" s="275"/>
      <c r="B11" s="270" t="s">
        <v>70</v>
      </c>
      <c r="C11" s="271">
        <v>18853</v>
      </c>
      <c r="D11" s="271">
        <v>10764</v>
      </c>
      <c r="E11" s="271">
        <v>9395</v>
      </c>
      <c r="F11" s="271">
        <v>9183</v>
      </c>
      <c r="G11" s="272">
        <v>0.48708428366838169</v>
      </c>
      <c r="H11" s="273">
        <v>212</v>
      </c>
      <c r="I11" s="273">
        <v>492</v>
      </c>
      <c r="J11" s="271">
        <v>482</v>
      </c>
      <c r="K11" s="273">
        <v>1186</v>
      </c>
      <c r="L11" s="274">
        <v>395</v>
      </c>
    </row>
    <row r="12" spans="1:12" ht="15.75" x14ac:dyDescent="0.25">
      <c r="A12" s="275"/>
      <c r="B12" s="270" t="s">
        <v>71</v>
      </c>
      <c r="C12" s="271">
        <v>10501</v>
      </c>
      <c r="D12" s="271">
        <v>6339</v>
      </c>
      <c r="E12" s="271">
        <v>6076</v>
      </c>
      <c r="F12" s="271">
        <v>6035</v>
      </c>
      <c r="G12" s="272">
        <v>0.57470717074564326</v>
      </c>
      <c r="H12" s="273">
        <v>41</v>
      </c>
      <c r="I12" s="273">
        <v>155</v>
      </c>
      <c r="J12" s="271">
        <v>48</v>
      </c>
      <c r="K12" s="273">
        <v>244</v>
      </c>
      <c r="L12" s="274">
        <v>60</v>
      </c>
    </row>
    <row r="13" spans="1:12" ht="15.75" x14ac:dyDescent="0.25">
      <c r="A13" s="275"/>
      <c r="B13" s="270" t="s">
        <v>67</v>
      </c>
      <c r="C13" s="271">
        <v>8331</v>
      </c>
      <c r="D13" s="271">
        <v>3730</v>
      </c>
      <c r="E13" s="271">
        <v>3425</v>
      </c>
      <c r="F13" s="271">
        <v>3360</v>
      </c>
      <c r="G13" s="272">
        <v>0.40331292761973353</v>
      </c>
      <c r="H13" s="273">
        <v>65</v>
      </c>
      <c r="I13" s="273">
        <v>16</v>
      </c>
      <c r="J13" s="271">
        <v>147</v>
      </c>
      <c r="K13" s="273">
        <v>228</v>
      </c>
      <c r="L13" s="274">
        <v>142</v>
      </c>
    </row>
    <row r="14" spans="1:12" ht="15.75" x14ac:dyDescent="0.25">
      <c r="A14" s="276"/>
      <c r="B14" s="270" t="s">
        <v>72</v>
      </c>
      <c r="C14" s="271">
        <v>4580</v>
      </c>
      <c r="D14" s="271">
        <v>1389</v>
      </c>
      <c r="E14" s="271">
        <v>1220</v>
      </c>
      <c r="F14" s="271">
        <v>1130</v>
      </c>
      <c r="G14" s="272">
        <v>0.24672489082969432</v>
      </c>
      <c r="H14" s="273">
        <v>90</v>
      </c>
      <c r="I14" s="273">
        <v>77</v>
      </c>
      <c r="J14" s="271">
        <v>46</v>
      </c>
      <c r="K14" s="273">
        <v>213</v>
      </c>
      <c r="L14" s="274">
        <v>46</v>
      </c>
    </row>
    <row r="15" spans="1:12" ht="15.75" x14ac:dyDescent="0.25">
      <c r="A15" s="264" t="s">
        <v>489</v>
      </c>
      <c r="B15" s="265"/>
      <c r="C15" s="277">
        <v>609482</v>
      </c>
      <c r="D15" s="277">
        <v>357999</v>
      </c>
      <c r="E15" s="277">
        <v>302828</v>
      </c>
      <c r="F15" s="277">
        <v>297469</v>
      </c>
      <c r="G15" s="278">
        <v>0.48806855657755271</v>
      </c>
      <c r="H15" s="273">
        <v>5359</v>
      </c>
      <c r="I15" s="273">
        <v>24521</v>
      </c>
      <c r="J15" s="273">
        <v>14776</v>
      </c>
      <c r="K15" s="273">
        <v>44656</v>
      </c>
      <c r="L15" s="279">
        <v>15874</v>
      </c>
    </row>
    <row r="16" spans="1:12" ht="15.75" x14ac:dyDescent="0.25">
      <c r="A16" s="280" t="s">
        <v>42</v>
      </c>
      <c r="B16" s="281"/>
      <c r="C16" s="282">
        <v>75191</v>
      </c>
      <c r="D16" s="282">
        <v>19553</v>
      </c>
      <c r="E16" s="282">
        <v>16662</v>
      </c>
      <c r="F16" s="282">
        <v>15808</v>
      </c>
      <c r="G16" s="283">
        <v>0.2102379274115253</v>
      </c>
      <c r="H16" s="273">
        <v>854</v>
      </c>
      <c r="I16" s="273">
        <v>1020</v>
      </c>
      <c r="J16" s="282">
        <v>465</v>
      </c>
      <c r="K16" s="273">
        <v>2339</v>
      </c>
      <c r="L16" s="284">
        <v>1406</v>
      </c>
    </row>
    <row r="17" spans="1:12" ht="30" x14ac:dyDescent="0.25">
      <c r="A17" s="269" t="s">
        <v>490</v>
      </c>
      <c r="B17" s="270" t="s">
        <v>491</v>
      </c>
      <c r="C17" s="271">
        <v>4105</v>
      </c>
      <c r="D17" s="271">
        <v>6</v>
      </c>
      <c r="E17" s="271">
        <v>0</v>
      </c>
      <c r="F17" s="271">
        <v>0</v>
      </c>
      <c r="G17" s="272">
        <v>0</v>
      </c>
      <c r="H17" s="273">
        <v>0</v>
      </c>
      <c r="I17" s="273">
        <v>2</v>
      </c>
      <c r="J17" s="271">
        <v>4</v>
      </c>
      <c r="K17" s="273">
        <v>6</v>
      </c>
      <c r="L17" s="274">
        <v>0</v>
      </c>
    </row>
    <row r="18" spans="1:12" ht="30" x14ac:dyDescent="0.25">
      <c r="A18" s="275"/>
      <c r="B18" s="270" t="s">
        <v>110</v>
      </c>
      <c r="C18" s="271">
        <v>1157</v>
      </c>
      <c r="D18" s="271">
        <v>0</v>
      </c>
      <c r="E18" s="271">
        <v>0</v>
      </c>
      <c r="F18" s="271">
        <v>0</v>
      </c>
      <c r="G18" s="272">
        <v>0</v>
      </c>
      <c r="H18" s="273">
        <v>0</v>
      </c>
      <c r="I18" s="273">
        <v>0</v>
      </c>
      <c r="J18" s="271">
        <v>0</v>
      </c>
      <c r="K18" s="273">
        <v>0</v>
      </c>
      <c r="L18" s="274">
        <v>0</v>
      </c>
    </row>
    <row r="19" spans="1:12" ht="16.5" thickBot="1" x14ac:dyDescent="0.3">
      <c r="A19" s="285" t="s">
        <v>492</v>
      </c>
      <c r="B19" s="286"/>
      <c r="C19" s="287">
        <v>5262</v>
      </c>
      <c r="D19" s="287">
        <v>10</v>
      </c>
      <c r="E19" s="287">
        <v>1</v>
      </c>
      <c r="F19" s="287">
        <v>1</v>
      </c>
      <c r="G19" s="288">
        <v>1.9004180919802356E-4</v>
      </c>
      <c r="H19" s="289">
        <v>0</v>
      </c>
      <c r="I19" s="289">
        <v>2</v>
      </c>
      <c r="J19" s="289">
        <v>7</v>
      </c>
      <c r="K19" s="289">
        <v>9</v>
      </c>
      <c r="L19" s="290">
        <v>0</v>
      </c>
    </row>
    <row r="20" spans="1:12" ht="30" x14ac:dyDescent="0.25">
      <c r="A20" s="275" t="s">
        <v>493</v>
      </c>
      <c r="B20" s="291" t="s">
        <v>494</v>
      </c>
      <c r="C20" s="292">
        <v>1</v>
      </c>
      <c r="D20" s="292">
        <v>20</v>
      </c>
      <c r="E20" s="292">
        <v>1</v>
      </c>
      <c r="F20" s="292">
        <v>1</v>
      </c>
      <c r="G20" s="293">
        <v>1</v>
      </c>
      <c r="H20" s="294">
        <v>0</v>
      </c>
      <c r="I20" s="294">
        <v>6</v>
      </c>
      <c r="J20" s="292">
        <v>13</v>
      </c>
      <c r="K20" s="294">
        <v>19</v>
      </c>
      <c r="L20" s="295">
        <v>0</v>
      </c>
    </row>
    <row r="21" spans="1:12" ht="30" x14ac:dyDescent="0.25">
      <c r="A21" s="275"/>
      <c r="B21" s="270" t="s">
        <v>495</v>
      </c>
      <c r="C21" s="271">
        <v>1</v>
      </c>
      <c r="D21" s="271">
        <v>5</v>
      </c>
      <c r="E21" s="271">
        <v>1</v>
      </c>
      <c r="F21" s="271">
        <v>1</v>
      </c>
      <c r="G21" s="272">
        <v>1</v>
      </c>
      <c r="H21" s="273">
        <v>0</v>
      </c>
      <c r="I21" s="273">
        <v>4</v>
      </c>
      <c r="J21" s="271">
        <v>0</v>
      </c>
      <c r="K21" s="273">
        <v>4</v>
      </c>
      <c r="L21" s="274">
        <v>0</v>
      </c>
    </row>
    <row r="22" spans="1:12" ht="15.75" x14ac:dyDescent="0.25">
      <c r="A22" s="275"/>
      <c r="B22" s="270" t="s">
        <v>91</v>
      </c>
      <c r="C22" s="271">
        <v>426</v>
      </c>
      <c r="D22" s="271">
        <v>339</v>
      </c>
      <c r="E22" s="271">
        <v>124</v>
      </c>
      <c r="F22" s="271">
        <v>92</v>
      </c>
      <c r="G22" s="272">
        <v>0.215962441314554</v>
      </c>
      <c r="H22" s="273">
        <v>32</v>
      </c>
      <c r="I22" s="273">
        <v>57</v>
      </c>
      <c r="J22" s="271">
        <v>158</v>
      </c>
      <c r="K22" s="273">
        <v>247</v>
      </c>
      <c r="L22" s="274">
        <v>0</v>
      </c>
    </row>
    <row r="23" spans="1:12" ht="15.75" x14ac:dyDescent="0.25">
      <c r="A23" s="275"/>
      <c r="B23" s="270" t="s">
        <v>496</v>
      </c>
      <c r="C23" s="271">
        <v>4909</v>
      </c>
      <c r="D23" s="271">
        <v>426</v>
      </c>
      <c r="E23" s="271">
        <v>350</v>
      </c>
      <c r="F23" s="271">
        <v>346</v>
      </c>
      <c r="G23" s="272">
        <v>7.0482786718272558E-2</v>
      </c>
      <c r="H23" s="273">
        <v>4</v>
      </c>
      <c r="I23" s="273">
        <v>21</v>
      </c>
      <c r="J23" s="271">
        <v>36</v>
      </c>
      <c r="K23" s="273">
        <v>61</v>
      </c>
      <c r="L23" s="274">
        <v>19</v>
      </c>
    </row>
    <row r="24" spans="1:12" ht="15.75" x14ac:dyDescent="0.25">
      <c r="A24" s="275"/>
      <c r="B24" s="270" t="s">
        <v>497</v>
      </c>
      <c r="C24" s="271">
        <v>4778</v>
      </c>
      <c r="D24" s="271">
        <v>444</v>
      </c>
      <c r="E24" s="271">
        <v>221</v>
      </c>
      <c r="F24" s="271">
        <v>219</v>
      </c>
      <c r="G24" s="272">
        <v>4.5835077438258688E-2</v>
      </c>
      <c r="H24" s="273">
        <v>2</v>
      </c>
      <c r="I24" s="273">
        <v>8</v>
      </c>
      <c r="J24" s="271">
        <v>82</v>
      </c>
      <c r="K24" s="273">
        <v>92</v>
      </c>
      <c r="L24" s="274">
        <v>133</v>
      </c>
    </row>
    <row r="25" spans="1:12" ht="15.75" x14ac:dyDescent="0.25">
      <c r="A25" s="275"/>
      <c r="B25" s="270" t="s">
        <v>96</v>
      </c>
      <c r="C25" s="271">
        <v>44</v>
      </c>
      <c r="D25" s="271">
        <v>17</v>
      </c>
      <c r="E25" s="271">
        <v>6</v>
      </c>
      <c r="F25" s="271">
        <v>6</v>
      </c>
      <c r="G25" s="272">
        <v>0.13636363636363635</v>
      </c>
      <c r="H25" s="273">
        <v>0</v>
      </c>
      <c r="I25" s="273">
        <v>2</v>
      </c>
      <c r="J25" s="271">
        <v>7</v>
      </c>
      <c r="K25" s="273">
        <v>9</v>
      </c>
      <c r="L25" s="274">
        <v>2</v>
      </c>
    </row>
    <row r="26" spans="1:12" ht="15.75" x14ac:dyDescent="0.25">
      <c r="A26" s="275"/>
      <c r="B26" s="270" t="s">
        <v>185</v>
      </c>
      <c r="C26" s="271">
        <v>21768</v>
      </c>
      <c r="D26" s="271">
        <v>757</v>
      </c>
      <c r="E26" s="271">
        <v>550</v>
      </c>
      <c r="F26" s="271">
        <v>550</v>
      </c>
      <c r="G26" s="272">
        <v>2.5266446159500185E-2</v>
      </c>
      <c r="H26" s="273">
        <v>0</v>
      </c>
      <c r="I26" s="273">
        <v>105</v>
      </c>
      <c r="J26" s="271">
        <v>50</v>
      </c>
      <c r="K26" s="273">
        <v>155</v>
      </c>
      <c r="L26" s="274">
        <v>52</v>
      </c>
    </row>
    <row r="27" spans="1:12" ht="15.75" x14ac:dyDescent="0.25">
      <c r="A27" s="275"/>
      <c r="B27" s="270" t="s">
        <v>498</v>
      </c>
      <c r="C27" s="271">
        <v>21096</v>
      </c>
      <c r="D27" s="271">
        <v>1134</v>
      </c>
      <c r="E27" s="271">
        <v>742</v>
      </c>
      <c r="F27" s="271">
        <v>514</v>
      </c>
      <c r="G27" s="272">
        <v>2.4364808494501327E-2</v>
      </c>
      <c r="H27" s="273">
        <v>228</v>
      </c>
      <c r="I27" s="273">
        <v>78</v>
      </c>
      <c r="J27" s="271">
        <v>107</v>
      </c>
      <c r="K27" s="273">
        <v>413</v>
      </c>
      <c r="L27" s="274">
        <v>207</v>
      </c>
    </row>
    <row r="28" spans="1:12" ht="15.75" x14ac:dyDescent="0.25">
      <c r="A28" s="275"/>
      <c r="B28" s="270" t="s">
        <v>78</v>
      </c>
      <c r="C28" s="271">
        <v>10961</v>
      </c>
      <c r="D28" s="271">
        <v>1105</v>
      </c>
      <c r="E28" s="271">
        <v>41</v>
      </c>
      <c r="F28" s="271">
        <v>36</v>
      </c>
      <c r="G28" s="272">
        <v>3.2843718638810326E-3</v>
      </c>
      <c r="H28" s="273">
        <v>5</v>
      </c>
      <c r="I28" s="273">
        <v>595</v>
      </c>
      <c r="J28" s="271">
        <v>413</v>
      </c>
      <c r="K28" s="273">
        <v>1013</v>
      </c>
      <c r="L28" s="274">
        <v>56</v>
      </c>
    </row>
    <row r="29" spans="1:12" ht="15.75" x14ac:dyDescent="0.25">
      <c r="A29" s="275"/>
      <c r="B29" s="270" t="s">
        <v>93</v>
      </c>
      <c r="C29" s="271">
        <v>3682</v>
      </c>
      <c r="D29" s="271">
        <v>1714</v>
      </c>
      <c r="E29" s="271">
        <v>259</v>
      </c>
      <c r="F29" s="271">
        <v>15</v>
      </c>
      <c r="G29" s="272">
        <v>4.0738728951656708E-3</v>
      </c>
      <c r="H29" s="273">
        <v>244</v>
      </c>
      <c r="I29" s="273">
        <v>898</v>
      </c>
      <c r="J29" s="271">
        <v>547</v>
      </c>
      <c r="K29" s="273">
        <v>1689</v>
      </c>
      <c r="L29" s="274">
        <v>10</v>
      </c>
    </row>
    <row r="30" spans="1:12" ht="15.75" x14ac:dyDescent="0.25">
      <c r="A30" s="275"/>
      <c r="B30" s="270" t="s">
        <v>499</v>
      </c>
      <c r="C30" s="271">
        <v>936</v>
      </c>
      <c r="D30" s="271">
        <v>4</v>
      </c>
      <c r="E30" s="271">
        <v>2</v>
      </c>
      <c r="F30" s="271">
        <v>2</v>
      </c>
      <c r="G30" s="272">
        <v>2.136752136752137E-3</v>
      </c>
      <c r="H30" s="273">
        <v>0</v>
      </c>
      <c r="I30" s="273">
        <v>0</v>
      </c>
      <c r="J30" s="271">
        <v>1</v>
      </c>
      <c r="K30" s="273">
        <v>1</v>
      </c>
      <c r="L30" s="274">
        <v>1</v>
      </c>
    </row>
    <row r="31" spans="1:12" ht="15.75" x14ac:dyDescent="0.25">
      <c r="A31" s="275"/>
      <c r="B31" s="270" t="s">
        <v>80</v>
      </c>
      <c r="C31" s="271">
        <v>1344</v>
      </c>
      <c r="D31" s="271">
        <v>3</v>
      </c>
      <c r="E31" s="271">
        <v>1</v>
      </c>
      <c r="F31" s="271">
        <v>1</v>
      </c>
      <c r="G31" s="272">
        <v>7.4404761904761901E-4</v>
      </c>
      <c r="H31" s="273">
        <v>0</v>
      </c>
      <c r="I31" s="273">
        <v>1</v>
      </c>
      <c r="J31" s="271">
        <v>0</v>
      </c>
      <c r="K31" s="273">
        <v>1</v>
      </c>
      <c r="L31" s="274">
        <v>1</v>
      </c>
    </row>
    <row r="32" spans="1:12" ht="15.75" x14ac:dyDescent="0.25">
      <c r="A32" s="275"/>
      <c r="B32" s="270" t="s">
        <v>500</v>
      </c>
      <c r="C32" s="271">
        <v>5050</v>
      </c>
      <c r="D32" s="271">
        <v>534</v>
      </c>
      <c r="E32" s="271">
        <v>3</v>
      </c>
      <c r="F32" s="271">
        <v>2</v>
      </c>
      <c r="G32" s="272">
        <v>3.9603960396039607E-4</v>
      </c>
      <c r="H32" s="273">
        <v>1</v>
      </c>
      <c r="I32" s="273">
        <v>477</v>
      </c>
      <c r="J32" s="271">
        <v>29</v>
      </c>
      <c r="K32" s="273">
        <v>507</v>
      </c>
      <c r="L32" s="274">
        <v>25</v>
      </c>
    </row>
    <row r="33" spans="1:12" ht="15.75" x14ac:dyDescent="0.25">
      <c r="A33" s="275"/>
      <c r="B33" s="270" t="s">
        <v>79</v>
      </c>
      <c r="C33" s="271">
        <v>3734</v>
      </c>
      <c r="D33" s="271">
        <v>145</v>
      </c>
      <c r="E33" s="271">
        <v>1</v>
      </c>
      <c r="F33" s="271">
        <v>1</v>
      </c>
      <c r="G33" s="272">
        <v>2.6780931976432779E-4</v>
      </c>
      <c r="H33" s="273">
        <v>0</v>
      </c>
      <c r="I33" s="273">
        <v>18</v>
      </c>
      <c r="J33" s="271">
        <v>121</v>
      </c>
      <c r="K33" s="273">
        <v>139</v>
      </c>
      <c r="L33" s="274">
        <v>5</v>
      </c>
    </row>
    <row r="34" spans="1:12" ht="15.75" x14ac:dyDescent="0.25">
      <c r="A34" s="275"/>
      <c r="B34" s="270" t="s">
        <v>186</v>
      </c>
      <c r="C34" s="271">
        <v>2881</v>
      </c>
      <c r="D34" s="271">
        <v>34</v>
      </c>
      <c r="E34" s="271">
        <v>2</v>
      </c>
      <c r="F34" s="271">
        <v>2</v>
      </c>
      <c r="G34" s="272">
        <v>6.9420340159666782E-4</v>
      </c>
      <c r="H34" s="273">
        <v>0</v>
      </c>
      <c r="I34" s="273">
        <v>19</v>
      </c>
      <c r="J34" s="271">
        <v>13</v>
      </c>
      <c r="K34" s="273">
        <v>32</v>
      </c>
      <c r="L34" s="274">
        <v>0</v>
      </c>
    </row>
    <row r="35" spans="1:12" ht="15.75" x14ac:dyDescent="0.25">
      <c r="A35" s="275"/>
      <c r="B35" s="270" t="s">
        <v>382</v>
      </c>
      <c r="C35" s="271">
        <v>565</v>
      </c>
      <c r="D35" s="271">
        <v>14</v>
      </c>
      <c r="E35" s="271">
        <v>0</v>
      </c>
      <c r="F35" s="271">
        <v>0</v>
      </c>
      <c r="G35" s="272">
        <v>0</v>
      </c>
      <c r="H35" s="273">
        <v>0</v>
      </c>
      <c r="I35" s="273">
        <v>14</v>
      </c>
      <c r="J35" s="271">
        <v>0</v>
      </c>
      <c r="K35" s="273">
        <v>14</v>
      </c>
      <c r="L35" s="274">
        <v>0</v>
      </c>
    </row>
    <row r="36" spans="1:12" ht="15.75" x14ac:dyDescent="0.25">
      <c r="A36" s="275"/>
      <c r="B36" s="270" t="s">
        <v>501</v>
      </c>
      <c r="C36" s="271">
        <v>498</v>
      </c>
      <c r="D36" s="271">
        <v>32</v>
      </c>
      <c r="E36" s="271">
        <v>0</v>
      </c>
      <c r="F36" s="271">
        <v>0</v>
      </c>
      <c r="G36" s="272">
        <v>0</v>
      </c>
      <c r="H36" s="273">
        <v>0</v>
      </c>
      <c r="I36" s="273">
        <v>5</v>
      </c>
      <c r="J36" s="271">
        <v>27</v>
      </c>
      <c r="K36" s="273">
        <v>32</v>
      </c>
      <c r="L36" s="274">
        <v>0</v>
      </c>
    </row>
    <row r="37" spans="1:12" ht="15.75" x14ac:dyDescent="0.25">
      <c r="A37" s="275"/>
      <c r="B37" s="270" t="s">
        <v>183</v>
      </c>
      <c r="C37" s="271">
        <v>244</v>
      </c>
      <c r="D37" s="271">
        <v>34</v>
      </c>
      <c r="E37" s="271">
        <v>4</v>
      </c>
      <c r="F37" s="271">
        <v>4</v>
      </c>
      <c r="G37" s="272">
        <v>1.6393442622950821E-2</v>
      </c>
      <c r="H37" s="273">
        <v>0</v>
      </c>
      <c r="I37" s="273">
        <v>21</v>
      </c>
      <c r="J37" s="271">
        <v>9</v>
      </c>
      <c r="K37" s="273">
        <v>30</v>
      </c>
      <c r="L37" s="274">
        <v>0</v>
      </c>
    </row>
    <row r="38" spans="1:12" ht="15.75" x14ac:dyDescent="0.25">
      <c r="A38" s="275"/>
      <c r="B38" s="270" t="s">
        <v>95</v>
      </c>
      <c r="C38" s="271">
        <v>158</v>
      </c>
      <c r="D38" s="271">
        <v>26</v>
      </c>
      <c r="E38" s="271">
        <v>0</v>
      </c>
      <c r="F38" s="271">
        <v>0</v>
      </c>
      <c r="G38" s="272">
        <v>0</v>
      </c>
      <c r="H38" s="273">
        <v>0</v>
      </c>
      <c r="I38" s="273">
        <v>19</v>
      </c>
      <c r="J38" s="271">
        <v>7</v>
      </c>
      <c r="K38" s="273">
        <v>26</v>
      </c>
      <c r="L38" s="274">
        <v>0</v>
      </c>
    </row>
    <row r="39" spans="1:12" ht="15.75" x14ac:dyDescent="0.25">
      <c r="A39" s="275"/>
      <c r="B39" s="270" t="s">
        <v>502</v>
      </c>
      <c r="C39" s="271">
        <v>83</v>
      </c>
      <c r="D39" s="271">
        <v>17</v>
      </c>
      <c r="E39" s="271">
        <v>0</v>
      </c>
      <c r="F39" s="271">
        <v>0</v>
      </c>
      <c r="G39" s="272">
        <v>0</v>
      </c>
      <c r="H39" s="273">
        <v>0</v>
      </c>
      <c r="I39" s="273">
        <v>17</v>
      </c>
      <c r="J39" s="271">
        <v>0</v>
      </c>
      <c r="K39" s="273">
        <v>17</v>
      </c>
      <c r="L39" s="274">
        <v>0</v>
      </c>
    </row>
    <row r="40" spans="1:12" ht="15.75" x14ac:dyDescent="0.25">
      <c r="A40" s="275"/>
      <c r="B40" s="270" t="s">
        <v>503</v>
      </c>
      <c r="C40" s="271">
        <v>0</v>
      </c>
      <c r="D40" s="271">
        <v>23</v>
      </c>
      <c r="E40" s="271">
        <v>0</v>
      </c>
      <c r="F40" s="271">
        <v>0</v>
      </c>
      <c r="G40" s="272">
        <v>0</v>
      </c>
      <c r="H40" s="273">
        <v>0</v>
      </c>
      <c r="I40" s="273">
        <v>1</v>
      </c>
      <c r="J40" s="271">
        <v>22</v>
      </c>
      <c r="K40" s="273">
        <v>23</v>
      </c>
      <c r="L40" s="274">
        <v>0</v>
      </c>
    </row>
    <row r="41" spans="1:12" ht="15.75" x14ac:dyDescent="0.25">
      <c r="A41" s="275"/>
      <c r="B41" s="270" t="s">
        <v>92</v>
      </c>
      <c r="C41" s="271">
        <v>0</v>
      </c>
      <c r="D41" s="271">
        <v>3</v>
      </c>
      <c r="E41" s="271">
        <v>0</v>
      </c>
      <c r="F41" s="271">
        <v>0</v>
      </c>
      <c r="G41" s="272">
        <v>0</v>
      </c>
      <c r="H41" s="273">
        <v>0</v>
      </c>
      <c r="I41" s="273">
        <v>0</v>
      </c>
      <c r="J41" s="271">
        <v>3</v>
      </c>
      <c r="K41" s="273">
        <v>3</v>
      </c>
      <c r="L41" s="274">
        <v>0</v>
      </c>
    </row>
    <row r="42" spans="1:12" ht="15.75" x14ac:dyDescent="0.25">
      <c r="A42" s="275"/>
      <c r="B42" s="270" t="s">
        <v>504</v>
      </c>
      <c r="C42" s="271">
        <v>0</v>
      </c>
      <c r="D42" s="271">
        <v>1</v>
      </c>
      <c r="E42" s="271">
        <v>0</v>
      </c>
      <c r="F42" s="271">
        <v>0</v>
      </c>
      <c r="G42" s="272">
        <v>0</v>
      </c>
      <c r="H42" s="273">
        <v>0</v>
      </c>
      <c r="I42" s="273">
        <v>1</v>
      </c>
      <c r="J42" s="271">
        <v>0</v>
      </c>
      <c r="K42" s="273">
        <v>1</v>
      </c>
      <c r="L42" s="274">
        <v>0</v>
      </c>
    </row>
    <row r="43" spans="1:12" ht="30" x14ac:dyDescent="0.25">
      <c r="A43" s="276"/>
      <c r="B43" s="270" t="s">
        <v>505</v>
      </c>
      <c r="C43" s="271">
        <v>0</v>
      </c>
      <c r="D43" s="271">
        <v>0</v>
      </c>
      <c r="E43" s="271">
        <v>0</v>
      </c>
      <c r="F43" s="271">
        <v>0</v>
      </c>
      <c r="G43" s="272">
        <v>0</v>
      </c>
      <c r="H43" s="273">
        <v>0</v>
      </c>
      <c r="I43" s="273">
        <v>0</v>
      </c>
      <c r="J43" s="271">
        <v>0</v>
      </c>
      <c r="K43" s="273">
        <v>0</v>
      </c>
      <c r="L43" s="274">
        <v>0</v>
      </c>
    </row>
    <row r="44" spans="1:12" ht="15.75" x14ac:dyDescent="0.25">
      <c r="A44" s="264" t="s">
        <v>506</v>
      </c>
      <c r="B44" s="265"/>
      <c r="C44" s="266">
        <v>83159</v>
      </c>
      <c r="D44" s="266">
        <v>6831</v>
      </c>
      <c r="E44" s="266">
        <v>2308</v>
      </c>
      <c r="F44" s="266">
        <v>1792</v>
      </c>
      <c r="G44" s="296">
        <v>2.1549080676775814E-2</v>
      </c>
      <c r="H44" s="267">
        <v>516</v>
      </c>
      <c r="I44" s="267">
        <v>2367</v>
      </c>
      <c r="J44" s="267">
        <v>1645</v>
      </c>
      <c r="K44" s="267">
        <v>4528</v>
      </c>
      <c r="L44" s="268">
        <v>511</v>
      </c>
    </row>
    <row r="45" spans="1:12" ht="30" x14ac:dyDescent="0.25">
      <c r="A45" s="269" t="s">
        <v>507</v>
      </c>
      <c r="B45" s="270" t="s">
        <v>508</v>
      </c>
      <c r="C45" s="271">
        <v>1</v>
      </c>
      <c r="D45" s="271">
        <v>2</v>
      </c>
      <c r="E45" s="271">
        <v>1</v>
      </c>
      <c r="F45" s="271">
        <v>1</v>
      </c>
      <c r="G45" s="272">
        <v>1</v>
      </c>
      <c r="H45" s="273">
        <v>0</v>
      </c>
      <c r="I45" s="273">
        <v>0</v>
      </c>
      <c r="J45" s="271">
        <v>1</v>
      </c>
      <c r="K45" s="273">
        <v>1</v>
      </c>
      <c r="L45" s="274">
        <v>0</v>
      </c>
    </row>
    <row r="46" spans="1:12" ht="30" x14ac:dyDescent="0.25">
      <c r="A46" s="275"/>
      <c r="B46" s="270" t="s">
        <v>184</v>
      </c>
      <c r="C46" s="271">
        <v>9468</v>
      </c>
      <c r="D46" s="271">
        <v>278</v>
      </c>
      <c r="E46" s="271">
        <v>172</v>
      </c>
      <c r="F46" s="271">
        <v>172</v>
      </c>
      <c r="G46" s="272">
        <v>1.8166455428812844E-2</v>
      </c>
      <c r="H46" s="273">
        <v>0</v>
      </c>
      <c r="I46" s="273">
        <v>12</v>
      </c>
      <c r="J46" s="271">
        <v>39</v>
      </c>
      <c r="K46" s="273">
        <v>51</v>
      </c>
      <c r="L46" s="274">
        <v>55</v>
      </c>
    </row>
    <row r="47" spans="1:12" ht="30" x14ac:dyDescent="0.25">
      <c r="A47" s="275"/>
      <c r="B47" s="270" t="s">
        <v>509</v>
      </c>
      <c r="C47" s="271">
        <v>814</v>
      </c>
      <c r="D47" s="271">
        <v>198</v>
      </c>
      <c r="E47" s="271">
        <v>9</v>
      </c>
      <c r="F47" s="271">
        <v>9</v>
      </c>
      <c r="G47" s="272">
        <v>1.1056511056511056E-2</v>
      </c>
      <c r="H47" s="273">
        <v>0</v>
      </c>
      <c r="I47" s="273">
        <v>36</v>
      </c>
      <c r="J47" s="271">
        <v>136</v>
      </c>
      <c r="K47" s="273">
        <v>172</v>
      </c>
      <c r="L47" s="274">
        <v>17</v>
      </c>
    </row>
    <row r="48" spans="1:12" ht="30" x14ac:dyDescent="0.25">
      <c r="A48" s="275"/>
      <c r="B48" s="270" t="s">
        <v>510</v>
      </c>
      <c r="C48" s="271">
        <v>419</v>
      </c>
      <c r="D48" s="271">
        <v>14</v>
      </c>
      <c r="E48" s="271">
        <v>0</v>
      </c>
      <c r="F48" s="271">
        <v>0</v>
      </c>
      <c r="G48" s="272">
        <v>0</v>
      </c>
      <c r="H48" s="273">
        <v>0</v>
      </c>
      <c r="I48" s="273">
        <v>10</v>
      </c>
      <c r="J48" s="271">
        <v>4</v>
      </c>
      <c r="K48" s="273">
        <v>14</v>
      </c>
      <c r="L48" s="274">
        <v>0</v>
      </c>
    </row>
    <row r="49" spans="1:12" ht="30" x14ac:dyDescent="0.25">
      <c r="A49" s="275"/>
      <c r="B49" s="270" t="s">
        <v>511</v>
      </c>
      <c r="C49" s="271">
        <v>191</v>
      </c>
      <c r="D49" s="271">
        <v>11</v>
      </c>
      <c r="E49" s="271">
        <v>0</v>
      </c>
      <c r="F49" s="271">
        <v>0</v>
      </c>
      <c r="G49" s="272">
        <v>0</v>
      </c>
      <c r="H49" s="273">
        <v>0</v>
      </c>
      <c r="I49" s="273">
        <v>8</v>
      </c>
      <c r="J49" s="271">
        <v>3</v>
      </c>
      <c r="K49" s="273">
        <v>11</v>
      </c>
      <c r="L49" s="274">
        <v>0</v>
      </c>
    </row>
    <row r="50" spans="1:12" ht="30" x14ac:dyDescent="0.25">
      <c r="A50" s="275"/>
      <c r="B50" s="270" t="s">
        <v>512</v>
      </c>
      <c r="C50" s="271">
        <v>495</v>
      </c>
      <c r="D50" s="271">
        <v>6</v>
      </c>
      <c r="E50" s="271">
        <v>0</v>
      </c>
      <c r="F50" s="271">
        <v>0</v>
      </c>
      <c r="G50" s="272">
        <v>0</v>
      </c>
      <c r="H50" s="273">
        <v>0</v>
      </c>
      <c r="I50" s="273">
        <v>6</v>
      </c>
      <c r="J50" s="271">
        <v>0</v>
      </c>
      <c r="K50" s="273">
        <v>6</v>
      </c>
      <c r="L50" s="274">
        <v>0</v>
      </c>
    </row>
    <row r="51" spans="1:12" ht="30" x14ac:dyDescent="0.25">
      <c r="A51" s="275"/>
      <c r="B51" s="270" t="s">
        <v>513</v>
      </c>
      <c r="C51" s="271">
        <v>941</v>
      </c>
      <c r="D51" s="271">
        <v>4</v>
      </c>
      <c r="E51" s="271">
        <v>0</v>
      </c>
      <c r="F51" s="271">
        <v>0</v>
      </c>
      <c r="G51" s="272">
        <v>0</v>
      </c>
      <c r="H51" s="273">
        <v>0</v>
      </c>
      <c r="I51" s="273">
        <v>3</v>
      </c>
      <c r="J51" s="271">
        <v>1</v>
      </c>
      <c r="K51" s="273">
        <v>4</v>
      </c>
      <c r="L51" s="274">
        <v>0</v>
      </c>
    </row>
    <row r="52" spans="1:12" ht="30" x14ac:dyDescent="0.25">
      <c r="A52" s="275"/>
      <c r="B52" s="270" t="s">
        <v>514</v>
      </c>
      <c r="C52" s="271">
        <v>81</v>
      </c>
      <c r="D52" s="271">
        <v>1</v>
      </c>
      <c r="E52" s="271">
        <v>0</v>
      </c>
      <c r="F52" s="271">
        <v>0</v>
      </c>
      <c r="G52" s="272">
        <v>0</v>
      </c>
      <c r="H52" s="273">
        <v>0</v>
      </c>
      <c r="I52" s="273">
        <v>1</v>
      </c>
      <c r="J52" s="271">
        <v>0</v>
      </c>
      <c r="K52" s="273">
        <v>1</v>
      </c>
      <c r="L52" s="274">
        <v>0</v>
      </c>
    </row>
    <row r="53" spans="1:12" ht="30" x14ac:dyDescent="0.25">
      <c r="A53" s="275"/>
      <c r="B53" s="270" t="s">
        <v>515</v>
      </c>
      <c r="C53" s="271">
        <v>129</v>
      </c>
      <c r="D53" s="271">
        <v>0</v>
      </c>
      <c r="E53" s="271">
        <v>0</v>
      </c>
      <c r="F53" s="271">
        <v>0</v>
      </c>
      <c r="G53" s="272">
        <v>0</v>
      </c>
      <c r="H53" s="273">
        <v>0</v>
      </c>
      <c r="I53" s="273">
        <v>0</v>
      </c>
      <c r="J53" s="271">
        <v>0</v>
      </c>
      <c r="K53" s="273">
        <v>0</v>
      </c>
      <c r="L53" s="274">
        <v>0</v>
      </c>
    </row>
    <row r="54" spans="1:12" ht="30" x14ac:dyDescent="0.25">
      <c r="A54" s="276"/>
      <c r="B54" s="270" t="s">
        <v>516</v>
      </c>
      <c r="C54" s="271">
        <v>0</v>
      </c>
      <c r="D54" s="271">
        <v>6</v>
      </c>
      <c r="E54" s="271">
        <v>0</v>
      </c>
      <c r="F54" s="271">
        <v>0</v>
      </c>
      <c r="G54" s="272">
        <v>0</v>
      </c>
      <c r="H54" s="273">
        <v>0</v>
      </c>
      <c r="I54" s="273">
        <v>2</v>
      </c>
      <c r="J54" s="271">
        <v>4</v>
      </c>
      <c r="K54" s="273">
        <v>6</v>
      </c>
      <c r="L54" s="274">
        <v>0</v>
      </c>
    </row>
    <row r="55" spans="1:12" ht="16.5" thickBot="1" x14ac:dyDescent="0.3">
      <c r="A55" s="264" t="s">
        <v>517</v>
      </c>
      <c r="B55" s="265"/>
      <c r="C55" s="277">
        <v>12539</v>
      </c>
      <c r="D55" s="277">
        <v>520</v>
      </c>
      <c r="E55" s="277">
        <v>182</v>
      </c>
      <c r="F55" s="277">
        <v>182</v>
      </c>
      <c r="G55" s="278">
        <v>1.4514714092032857E-2</v>
      </c>
      <c r="H55" s="273">
        <v>0</v>
      </c>
      <c r="I55" s="273">
        <v>78</v>
      </c>
      <c r="J55" s="273">
        <v>188</v>
      </c>
      <c r="K55" s="273">
        <v>266</v>
      </c>
      <c r="L55" s="279">
        <v>72</v>
      </c>
    </row>
    <row r="56" spans="1:12" ht="16.5" thickBot="1" x14ac:dyDescent="0.3">
      <c r="A56" s="297" t="s">
        <v>50</v>
      </c>
      <c r="B56" s="298"/>
      <c r="C56" s="299">
        <v>785784</v>
      </c>
      <c r="D56" s="299">
        <v>385407</v>
      </c>
      <c r="E56" s="299">
        <v>322224</v>
      </c>
      <c r="F56" s="299">
        <v>315495</v>
      </c>
      <c r="G56" s="300">
        <v>0.40150346660150882</v>
      </c>
      <c r="H56" s="301">
        <v>6729</v>
      </c>
      <c r="I56" s="301">
        <v>28094</v>
      </c>
      <c r="J56" s="301">
        <v>17225</v>
      </c>
      <c r="K56" s="301">
        <v>52048</v>
      </c>
      <c r="L56" s="302">
        <v>17864</v>
      </c>
    </row>
  </sheetData>
  <mergeCells count="12">
    <mergeCell ref="A19:B19"/>
    <mergeCell ref="A20:A43"/>
    <mergeCell ref="A44:B44"/>
    <mergeCell ref="A45:A54"/>
    <mergeCell ref="A55:B55"/>
    <mergeCell ref="A56:B56"/>
    <mergeCell ref="A1:L1"/>
    <mergeCell ref="A2:B2"/>
    <mergeCell ref="A3:A14"/>
    <mergeCell ref="A15:B15"/>
    <mergeCell ref="A16:B16"/>
    <mergeCell ref="A17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Annex 21</vt:lpstr>
      <vt:lpstr>Annex 22</vt:lpstr>
      <vt:lpstr>Annex 22A</vt:lpstr>
      <vt:lpstr>Annex 23</vt:lpstr>
      <vt:lpstr>Annex 23A</vt:lpstr>
      <vt:lpstr>Annex 24</vt:lpstr>
      <vt:lpstr>Annex 25</vt:lpstr>
      <vt:lpstr>Annex 25A</vt:lpstr>
      <vt:lpstr>Annex 26</vt:lpstr>
      <vt:lpstr>Annex 27</vt:lpstr>
      <vt:lpstr>Annex 28</vt:lpstr>
      <vt:lpstr>Annex 29</vt:lpstr>
      <vt:lpstr>Annex 29A</vt:lpstr>
      <vt:lpstr>Annex 30</vt:lpstr>
      <vt:lpstr>Annex 31</vt:lpstr>
      <vt:lpstr>Annex 32</vt:lpstr>
      <vt:lpstr>Annex 32A</vt:lpstr>
      <vt:lpstr>Annex 33</vt:lpstr>
      <vt:lpstr>Annex 34</vt:lpstr>
      <vt:lpstr>Annex 34A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Shashank  Srivastava</dc:creator>
  <cp:lastModifiedBy>Shashank  Srivastava</cp:lastModifiedBy>
  <dcterms:created xsi:type="dcterms:W3CDTF">2015-06-05T18:17:20Z</dcterms:created>
  <dcterms:modified xsi:type="dcterms:W3CDTF">2026-08-21T09:12:56Z</dcterms:modified>
</cp:coreProperties>
</file>